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Multifamily Rent Roll" sheetId="1" state="visible" r:id="rId1"/>
    <sheet xmlns:r="http://schemas.openxmlformats.org/officeDocument/2006/relationships" name="Commercial Rent Roll" sheetId="2" state="visible" r:id="rId2"/>
    <sheet xmlns:r="http://schemas.openxmlformats.org/officeDocument/2006/relationships" name="Office Rent Roll" sheetId="3" state="visible" r:id="rId3"/>
    <sheet xmlns:r="http://schemas.openxmlformats.org/officeDocument/2006/relationships" name="Retail Rent Roll" sheetId="4" state="visible" r:id="rId4"/>
    <sheet xmlns:r="http://schemas.openxmlformats.org/officeDocument/2006/relationships" name="Industrial Rent Roll" sheetId="5" state="visible" r:id="rId5"/>
    <sheet xmlns:r="http://schemas.openxmlformats.org/officeDocument/2006/relationships" name="Summary" sheetId="6" state="visible" r:id="rId6"/>
    <sheet xmlns:r="http://schemas.openxmlformats.org/officeDocument/2006/relationships" name="CRE Summary" sheetId="7" state="visible" r:id="rId7"/>
    <sheet xmlns:r="http://schemas.openxmlformats.org/officeDocument/2006/relationships" name="Red Flags" sheetId="8" state="visible" r:id="rId8"/>
  </sheets>
  <definedNames/>
  <calcPr calcId="171027" fullCalcOnLoad="1"/>
</workbook>
</file>

<file path=xl/styles.xml><?xml version="1.0" encoding="utf-8"?>
<styleSheet xmlns="http://schemas.openxmlformats.org/spreadsheetml/2006/main">
  <numFmts count="4">
    <numFmt numFmtId="164" formatCode="mm/dd/yyyy"/>
    <numFmt numFmtId="165" formatCode="0.0%"/>
    <numFmt numFmtId="166" formatCode="0.0"/>
    <numFmt numFmtId="167" formatCode="#,##0;-#,##0;;@"/>
  </numFmts>
  <fonts count="7">
    <font>
      <name val="Calibri"/>
      <family val="2"/>
      <color theme="1"/>
      <sz val="11"/>
      <scheme val="minor"/>
    </font>
    <font>
      <b val="1"/>
      <color rgb="FFFFFFFF"/>
      <sz val="10"/>
    </font>
    <font>
      <b val="1"/>
    </font>
    <font>
      <b val="1"/>
      <color rgb="FFFFFFFF"/>
    </font>
    <font>
      <b val="1"/>
      <color rgb="00FFFFFF"/>
    </font>
    <font>
      <i val="1"/>
      <color rgb="005B6475"/>
      <sz val="9"/>
    </font>
    <font>
      <color rgb="000000FF"/>
    </font>
  </fonts>
  <fills count="6">
    <fill>
      <patternFill/>
    </fill>
    <fill>
      <patternFill patternType="gray125"/>
    </fill>
    <fill>
      <patternFill patternType="solid">
        <fgColor rgb="FF1F305E"/>
      </patternFill>
    </fill>
    <fill>
      <patternFill patternType="solid">
        <fgColor rgb="FFF4F7F7"/>
      </patternFill>
    </fill>
    <fill>
      <patternFill patternType="solid">
        <fgColor rgb="FFE3EEF3"/>
      </patternFill>
    </fill>
    <fill>
      <patternFill patternType="solid">
        <fgColor rgb="001F305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pivotButton="0" quotePrefix="0" xfId="0"/>
    <xf numFmtId="164" fontId="0" fillId="0" borderId="0" pivotButton="0" quotePrefix="0" xfId="0"/>
    <xf numFmtId="3" fontId="0" fillId="0" borderId="0" pivotButton="0" quotePrefix="0" xfId="0"/>
    <xf numFmtId="165" fontId="0" fillId="0" borderId="0" pivotButton="0" quotePrefix="0" xfId="0"/>
    <xf numFmtId="0" fontId="1" fillId="2" borderId="0" applyAlignment="1" pivotButton="0" quotePrefix="0" xfId="0">
      <alignment vertical="center" wrapText="1"/>
    </xf>
    <xf numFmtId="164" fontId="1" fillId="2" borderId="0" applyAlignment="1" pivotButton="0" quotePrefix="0" xfId="0">
      <alignment vertical="center" wrapText="1"/>
    </xf>
    <xf numFmtId="3" fontId="1" fillId="2" borderId="0" applyAlignment="1" pivotButton="0" quotePrefix="0" xfId="0">
      <alignment vertical="center" wrapText="1"/>
    </xf>
    <xf numFmtId="165" fontId="1" fillId="2" borderId="0" applyAlignment="1" pivotButton="0" quotePrefix="0" xfId="0">
      <alignment vertical="center" wrapText="1"/>
    </xf>
    <xf numFmtId="4" fontId="0" fillId="0" borderId="0" pivotButton="0" quotePrefix="0" xfId="0"/>
    <xf numFmtId="4" fontId="1" fillId="2" borderId="0" applyAlignment="1" pivotButton="0" quotePrefix="0" xfId="0">
      <alignment vertical="center" wrapText="1"/>
    </xf>
    <xf numFmtId="0" fontId="0" fillId="3" borderId="0" pivotButton="0" quotePrefix="0" xfId="0"/>
    <xf numFmtId="164" fontId="0" fillId="3" borderId="0" pivotButton="0" quotePrefix="0" xfId="0"/>
    <xf numFmtId="4" fontId="0" fillId="3" borderId="0" pivotButton="0" quotePrefix="0" xfId="0"/>
    <xf numFmtId="3" fontId="0" fillId="3" borderId="0" pivotButton="0" quotePrefix="0" xfId="0"/>
    <xf numFmtId="165" fontId="0" fillId="3" borderId="0" pivotButton="0" quotePrefix="0" xfId="0"/>
    <xf numFmtId="0" fontId="2" fillId="0" borderId="0" pivotButton="0" quotePrefix="0" xfId="0"/>
    <xf numFmtId="0" fontId="2" fillId="4" borderId="0" pivotButton="0" quotePrefix="0" xfId="0"/>
    <xf numFmtId="0" fontId="2" fillId="3" borderId="0" pivotButton="0" quotePrefix="0" xfId="0"/>
    <xf numFmtId="166" fontId="0" fillId="0" borderId="0" pivotButton="0" quotePrefix="0" xfId="0"/>
    <xf numFmtId="0" fontId="3" fillId="2" borderId="0" pivotButton="0" quotePrefix="0" xfId="0"/>
    <xf numFmtId="0" fontId="4" fillId="5" borderId="0" applyAlignment="1" pivotButton="0" quotePrefix="0" xfId="0">
      <alignment vertical="center" wrapText="1"/>
    </xf>
    <xf numFmtId="1" fontId="0" fillId="0" borderId="0" pivotButton="0" quotePrefix="0" xfId="0"/>
    <xf numFmtId="167" fontId="0" fillId="0" borderId="0" pivotButton="0" quotePrefix="0" xfId="0"/>
    <xf numFmtId="10" fontId="0" fillId="0" borderId="0" pivotButton="0" quotePrefix="0" xfId="0"/>
    <xf numFmtId="0" fontId="5" fillId="0" borderId="0" pivotButton="0" quotePrefix="0" xfId="0"/>
    <xf numFmtId="0" fontId="4" fillId="5" borderId="0" pivotButton="0" quotePrefix="0" xfId="0"/>
    <xf numFmtId="3" fontId="6" fillId="0" borderId="0" pivotButton="0" quotePrefix="0" xfId="0"/>
    <xf numFmtId="1" fontId="0" fillId="0" borderId="0" applyAlignment="1" pivotButton="0" quotePrefix="0" xfId="0">
      <alignment horizontal="left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 outlineLevelRow="0"/>
  <cols>
    <col width="8" customWidth="1" min="1" max="1"/>
    <col width="10" customWidth="1" min="2" max="2"/>
    <col width="20" customWidth="1" min="3" max="3"/>
    <col width="10" customWidth="1" min="4" max="4"/>
    <col width="12" customWidth="1" style="1" min="6" max="6"/>
    <col width="13" customWidth="1" style="1" min="7" max="7"/>
    <col width="12" customWidth="1" style="2" min="8" max="9"/>
    <col width="13" customWidth="1" style="2" min="10" max="10"/>
    <col width="12" customWidth="1" style="2" min="11" max="11"/>
    <col width="11" customWidth="1" style="3" min="12" max="12"/>
    <col width="10" customWidth="1" style="2" min="13" max="13"/>
    <col width="9" customWidth="1" style="2" min="14" max="14"/>
    <col width="10" customWidth="1" style="2" min="15" max="15"/>
    <col width="9" customWidth="1" style="2" min="16" max="19"/>
    <col width="12" customWidth="1" min="20" max="20"/>
    <col width="24" customWidth="1" min="21" max="21"/>
  </cols>
  <sheetData>
    <row r="1" ht="30" customHeight="1">
      <c r="A1" s="4" t="inlineStr">
        <is>
          <t>Unit</t>
        </is>
      </c>
      <c r="B1" s="4" t="inlineStr">
        <is>
          <t>Floor Plan</t>
        </is>
      </c>
      <c r="C1" s="4" t="inlineStr">
        <is>
          <t>Tenant</t>
        </is>
      </c>
      <c r="D1" s="4" t="inlineStr">
        <is>
          <t>Status</t>
        </is>
      </c>
      <c r="E1" s="4" t="inlineStr">
        <is>
          <t>Unit SF</t>
        </is>
      </c>
      <c r="F1" s="5" t="inlineStr">
        <is>
          <t>Lease Start</t>
        </is>
      </c>
      <c r="G1" s="5" t="inlineStr">
        <is>
          <t>Lease Expiration</t>
        </is>
      </c>
      <c r="H1" s="6" t="inlineStr">
        <is>
          <t>Market Rent ($/mo)</t>
        </is>
      </c>
      <c r="I1" s="6" t="inlineStr">
        <is>
          <t>Scheduled Rent ($/mo)</t>
        </is>
      </c>
      <c r="J1" s="6" t="inlineStr">
        <is>
          <t>Concession ($ one-time)</t>
        </is>
      </c>
      <c r="K1" s="6" t="inlineStr">
        <is>
          <t>Effective Rent ($/mo)</t>
        </is>
      </c>
      <c r="L1" s="7" t="inlineStr">
        <is>
          <t>Loss-to-Lease %</t>
        </is>
      </c>
      <c r="M1" s="6" t="inlineStr">
        <is>
          <t>Deposit</t>
        </is>
      </c>
      <c r="N1" s="6" t="inlineStr">
        <is>
          <t>Pet Fee ($/mo)</t>
        </is>
      </c>
      <c r="O1" s="6" t="inlineStr">
        <is>
          <t>Parking ($/mo)</t>
        </is>
      </c>
      <c r="P1" s="6" t="inlineStr">
        <is>
          <t>AR 0-30</t>
        </is>
      </c>
      <c r="Q1" s="6" t="inlineStr">
        <is>
          <t>AR 31-60</t>
        </is>
      </c>
      <c r="R1" s="6" t="inlineStr">
        <is>
          <t>AR 61-90</t>
        </is>
      </c>
      <c r="S1" s="6" t="inlineStr">
        <is>
          <t>AR 90+</t>
        </is>
      </c>
      <c r="T1" s="4" t="inlineStr">
        <is>
          <t>Signed Lease on File (Y/N)</t>
        </is>
      </c>
      <c r="U1" s="4" t="inlineStr">
        <is>
          <t>Notes</t>
        </is>
      </c>
    </row>
    <row r="2">
      <c r="A2" t="inlineStr">
        <is>
          <t>101</t>
        </is>
      </c>
      <c r="B2" t="inlineStr">
        <is>
          <t>A1</t>
        </is>
      </c>
      <c r="C2" t="inlineStr">
        <is>
          <t>J. Rivera</t>
        </is>
      </c>
      <c r="D2" t="inlineStr">
        <is>
          <t>Occupied</t>
        </is>
      </c>
      <c r="E2" t="n">
        <v>742</v>
      </c>
      <c r="F2" s="1" t="n">
        <v>45778.16666666666</v>
      </c>
      <c r="G2" s="1" t="n">
        <v>46142.16666666666</v>
      </c>
      <c r="H2" s="2" t="n">
        <v>1650</v>
      </c>
      <c r="I2" s="2" t="n">
        <v>1595</v>
      </c>
      <c r="J2" s="2" t="n">
        <v>0</v>
      </c>
      <c r="K2" s="2">
        <f>IF(I2=0,0,I2-J2/12)</f>
        <v/>
      </c>
      <c r="L2" s="3">
        <f>IF(OR(H2=0,I2=0),"",(H2-K2)/H2)</f>
        <v/>
      </c>
      <c r="M2" s="2" t="n">
        <v>1595</v>
      </c>
      <c r="N2" s="2" t="n">
        <v>0</v>
      </c>
      <c r="O2" s="2" t="n">
        <v>75</v>
      </c>
      <c r="P2" s="2" t="n">
        <v>0</v>
      </c>
      <c r="Q2" s="2" t="n">
        <v>0</v>
      </c>
      <c r="R2" s="2" t="n">
        <v>0</v>
      </c>
      <c r="S2" s="2" t="n">
        <v>0</v>
      </c>
      <c r="T2" t="inlineStr">
        <is>
          <t>Y</t>
        </is>
      </c>
      <c r="U2" t="inlineStr"/>
    </row>
    <row r="3">
      <c r="A3" t="inlineStr">
        <is>
          <t>102</t>
        </is>
      </c>
      <c r="B3" t="inlineStr">
        <is>
          <t>A1</t>
        </is>
      </c>
      <c r="C3" t="inlineStr">
        <is>
          <t>VACANT</t>
        </is>
      </c>
      <c r="D3" t="inlineStr">
        <is>
          <t>Vacant</t>
        </is>
      </c>
      <c r="E3" t="n">
        <v>742</v>
      </c>
      <c r="F3" s="1" t="n"/>
      <c r="G3" s="1" t="n"/>
      <c r="H3" s="2" t="n">
        <v>1650</v>
      </c>
      <c r="I3" s="2" t="n">
        <v>0</v>
      </c>
      <c r="J3" s="2" t="n">
        <v>0</v>
      </c>
      <c r="K3" s="2">
        <f>IF(I3=0,0,I3-J3/12)</f>
        <v/>
      </c>
      <c r="L3" s="3">
        <f>IF(OR(H3=0,I3=0),"",(H3-K3)/H3)</f>
        <v/>
      </c>
      <c r="M3" s="2" t="n">
        <v>0</v>
      </c>
      <c r="N3" s="2" t="n">
        <v>0</v>
      </c>
      <c r="O3" s="2" t="n">
        <v>0</v>
      </c>
      <c r="P3" s="2" t="n">
        <v>0</v>
      </c>
      <c r="Q3" s="2" t="n">
        <v>0</v>
      </c>
      <c r="R3" s="2" t="n">
        <v>0</v>
      </c>
      <c r="S3" s="2" t="n">
        <v>0</v>
      </c>
      <c r="T3" t="inlineStr"/>
      <c r="U3" t="inlineStr"/>
    </row>
    <row r="4">
      <c r="A4" t="inlineStr">
        <is>
          <t>103</t>
        </is>
      </c>
      <c r="B4" t="inlineStr">
        <is>
          <t>B2</t>
        </is>
      </c>
      <c r="C4" t="inlineStr">
        <is>
          <t>M. Chen</t>
        </is>
      </c>
      <c r="D4" t="inlineStr">
        <is>
          <t>Occupied</t>
        </is>
      </c>
      <c r="E4" t="n">
        <v>1104</v>
      </c>
      <c r="F4" s="1" t="n">
        <v>45519.16666666666</v>
      </c>
      <c r="G4" s="1" t="n">
        <v>46248.16666666666</v>
      </c>
      <c r="H4" s="2" t="n">
        <v>2210</v>
      </c>
      <c r="I4" s="2" t="n">
        <v>1985</v>
      </c>
      <c r="J4" s="2" t="n">
        <v>2210</v>
      </c>
      <c r="K4" s="2">
        <f>IF(I4=0,0,I4-J4/12)</f>
        <v/>
      </c>
      <c r="L4" s="3">
        <f>IF(OR(H4=0,I4=0),"",(H4-K4)/H4)</f>
        <v/>
      </c>
      <c r="M4" s="2" t="n">
        <v>1985</v>
      </c>
      <c r="N4" s="2" t="n">
        <v>35</v>
      </c>
      <c r="O4" s="2" t="n">
        <v>120</v>
      </c>
      <c r="P4" s="2" t="n">
        <v>0</v>
      </c>
      <c r="Q4" s="2" t="n">
        <v>310</v>
      </c>
      <c r="R4" s="2" t="n">
        <v>0</v>
      </c>
      <c r="S4" s="2" t="n">
        <v>0</v>
      </c>
      <c r="T4" t="inlineStr">
        <is>
          <t>Y</t>
        </is>
      </c>
      <c r="U4" t="inlineStr">
        <is>
          <t>1 mo free on renewal</t>
        </is>
      </c>
    </row>
    <row r="5">
      <c r="A5" t="inlineStr">
        <is>
          <t>201</t>
        </is>
      </c>
      <c r="B5" t="inlineStr">
        <is>
          <t>A1</t>
        </is>
      </c>
      <c r="C5" t="inlineStr">
        <is>
          <t>D. Okafor</t>
        </is>
      </c>
      <c r="D5" t="inlineStr">
        <is>
          <t>Occupied</t>
        </is>
      </c>
      <c r="E5" t="n">
        <v>742</v>
      </c>
      <c r="F5" s="1" t="n">
        <v>46023.20833333334</v>
      </c>
      <c r="G5" s="1" t="n">
        <v>46387.20833333334</v>
      </c>
      <c r="H5" s="2" t="n">
        <v>1650</v>
      </c>
      <c r="I5" s="2" t="n">
        <v>1680</v>
      </c>
      <c r="J5" s="2" t="n">
        <v>0</v>
      </c>
      <c r="K5" s="2">
        <f>IF(I5=0,0,I5-J5/12)</f>
        <v/>
      </c>
      <c r="L5" s="3">
        <f>IF(OR(H5=0,I5=0),"",(H5-K5)/H5)</f>
        <v/>
      </c>
      <c r="M5" s="2" t="n">
        <v>1680</v>
      </c>
      <c r="N5" s="2" t="n">
        <v>0</v>
      </c>
      <c r="O5" s="2" t="n">
        <v>0</v>
      </c>
      <c r="P5" s="2" t="n">
        <v>0</v>
      </c>
      <c r="Q5" s="2" t="n">
        <v>0</v>
      </c>
      <c r="R5" s="2" t="n">
        <v>0</v>
      </c>
      <c r="S5" s="2" t="n">
        <v>0</v>
      </c>
      <c r="T5" t="inlineStr">
        <is>
          <t>N</t>
        </is>
      </c>
      <c r="U5" t="inlineStr">
        <is>
          <t>Lease out for signature</t>
        </is>
      </c>
    </row>
    <row r="6">
      <c r="F6" s="1" t="n"/>
      <c r="G6" s="1" t="n"/>
      <c r="H6" s="2" t="n"/>
      <c r="I6" s="2" t="n"/>
      <c r="J6" s="2" t="n"/>
      <c r="K6" s="2">
        <f>IF(I6=0,0,I6-J6/12)</f>
        <v/>
      </c>
      <c r="L6" s="3">
        <f>IF(OR(H6=0,I6=0),"",(H6-K6)/H6)</f>
        <v/>
      </c>
      <c r="M6" s="2" t="n"/>
      <c r="N6" s="2" t="n"/>
      <c r="O6" s="2" t="n"/>
      <c r="P6" s="2" t="n"/>
      <c r="Q6" s="2" t="n"/>
      <c r="R6" s="2" t="n"/>
      <c r="S6" s="2" t="n"/>
    </row>
    <row r="7">
      <c r="F7" s="1" t="n"/>
      <c r="G7" s="1" t="n"/>
      <c r="H7" s="2" t="n"/>
      <c r="I7" s="2" t="n"/>
      <c r="J7" s="2" t="n"/>
      <c r="K7" s="2">
        <f>IF(I7=0,0,I7-J7/12)</f>
        <v/>
      </c>
      <c r="L7" s="3">
        <f>IF(OR(H7=0,I7=0),"",(H7-K7)/H7)</f>
        <v/>
      </c>
      <c r="M7" s="2" t="n"/>
      <c r="N7" s="2" t="n"/>
      <c r="O7" s="2" t="n"/>
      <c r="P7" s="2" t="n"/>
      <c r="Q7" s="2" t="n"/>
      <c r="R7" s="2" t="n"/>
      <c r="S7" s="2" t="n"/>
    </row>
    <row r="8">
      <c r="F8" s="1" t="n"/>
      <c r="G8" s="1" t="n"/>
      <c r="H8" s="2" t="n"/>
      <c r="I8" s="2" t="n"/>
      <c r="J8" s="2" t="n"/>
      <c r="K8" s="2">
        <f>IF(I8=0,0,I8-J8/12)</f>
        <v/>
      </c>
      <c r="L8" s="3">
        <f>IF(OR(H8=0,I8=0),"",(H8-K8)/H8)</f>
        <v/>
      </c>
      <c r="M8" s="2" t="n"/>
      <c r="N8" s="2" t="n"/>
      <c r="O8" s="2" t="n"/>
      <c r="P8" s="2" t="n"/>
      <c r="Q8" s="2" t="n"/>
      <c r="R8" s="2" t="n"/>
      <c r="S8" s="2" t="n"/>
    </row>
    <row r="9">
      <c r="F9" s="1" t="n"/>
      <c r="G9" s="1" t="n"/>
      <c r="H9" s="2" t="n"/>
      <c r="I9" s="2" t="n"/>
      <c r="J9" s="2" t="n"/>
      <c r="K9" s="2">
        <f>IF(I9=0,0,I9-J9/12)</f>
        <v/>
      </c>
      <c r="L9" s="3">
        <f>IF(OR(H9=0,I9=0),"",(H9-K9)/H9)</f>
        <v/>
      </c>
      <c r="M9" s="2" t="n"/>
      <c r="N9" s="2" t="n"/>
      <c r="O9" s="2" t="n"/>
      <c r="P9" s="2" t="n"/>
      <c r="Q9" s="2" t="n"/>
      <c r="R9" s="2" t="n"/>
      <c r="S9" s="2" t="n"/>
    </row>
    <row r="10">
      <c r="F10" s="1" t="n"/>
      <c r="G10" s="1" t="n"/>
      <c r="H10" s="2" t="n"/>
      <c r="I10" s="2" t="n"/>
      <c r="J10" s="2" t="n"/>
      <c r="K10" s="2">
        <f>IF(I10=0,0,I10-J10/12)</f>
        <v/>
      </c>
      <c r="L10" s="3">
        <f>IF(OR(H10=0,I10=0),"",(H10-K10)/H10)</f>
        <v/>
      </c>
      <c r="M10" s="2" t="n"/>
      <c r="N10" s="2" t="n"/>
      <c r="O10" s="2" t="n"/>
      <c r="P10" s="2" t="n"/>
      <c r="Q10" s="2" t="n"/>
      <c r="R10" s="2" t="n"/>
      <c r="S10" s="2" t="n"/>
    </row>
    <row r="11">
      <c r="F11" s="1" t="n"/>
      <c r="G11" s="1" t="n"/>
      <c r="H11" s="2" t="n"/>
      <c r="I11" s="2" t="n"/>
      <c r="J11" s="2" t="n"/>
      <c r="K11" s="2">
        <f>IF(I11=0,0,I11-J11/12)</f>
        <v/>
      </c>
      <c r="L11" s="3">
        <f>IF(OR(H11=0,I11=0),"",(H11-K11)/H11)</f>
        <v/>
      </c>
      <c r="M11" s="2" t="n"/>
      <c r="N11" s="2" t="n"/>
      <c r="O11" s="2" t="n"/>
      <c r="P11" s="2" t="n"/>
      <c r="Q11" s="2" t="n"/>
      <c r="R11" s="2" t="n"/>
      <c r="S11" s="2" t="n"/>
    </row>
    <row r="12">
      <c r="F12" s="1" t="n"/>
      <c r="G12" s="1" t="n"/>
      <c r="H12" s="2" t="n"/>
      <c r="I12" s="2" t="n"/>
      <c r="J12" s="2" t="n"/>
      <c r="K12" s="2">
        <f>IF(I12=0,0,I12-J12/12)</f>
        <v/>
      </c>
      <c r="L12" s="3">
        <f>IF(OR(H12=0,I12=0),"",(H12-K12)/H12)</f>
        <v/>
      </c>
      <c r="M12" s="2" t="n"/>
      <c r="N12" s="2" t="n"/>
      <c r="O12" s="2" t="n"/>
      <c r="P12" s="2" t="n"/>
      <c r="Q12" s="2" t="n"/>
      <c r="R12" s="2" t="n"/>
      <c r="S12" s="2" t="n"/>
    </row>
    <row r="13">
      <c r="F13" s="1" t="n"/>
      <c r="G13" s="1" t="n"/>
      <c r="H13" s="2" t="n"/>
      <c r="I13" s="2" t="n"/>
      <c r="J13" s="2" t="n"/>
      <c r="K13" s="2">
        <f>IF(I13=0,0,I13-J13/12)</f>
        <v/>
      </c>
      <c r="L13" s="3">
        <f>IF(OR(H13=0,I13=0),"",(H13-K13)/H13)</f>
        <v/>
      </c>
      <c r="M13" s="2" t="n"/>
      <c r="N13" s="2" t="n"/>
      <c r="O13" s="2" t="n"/>
      <c r="P13" s="2" t="n"/>
      <c r="Q13" s="2" t="n"/>
      <c r="R13" s="2" t="n"/>
      <c r="S13" s="2" t="n"/>
    </row>
    <row r="14">
      <c r="F14" s="1" t="n"/>
      <c r="G14" s="1" t="n"/>
      <c r="H14" s="2" t="n"/>
      <c r="I14" s="2" t="n"/>
      <c r="J14" s="2" t="n"/>
      <c r="K14" s="2">
        <f>IF(I14=0,0,I14-J14/12)</f>
        <v/>
      </c>
      <c r="L14" s="3">
        <f>IF(OR(H14=0,I14=0),"",(H14-K14)/H14)</f>
        <v/>
      </c>
      <c r="M14" s="2" t="n"/>
      <c r="N14" s="2" t="n"/>
      <c r="O14" s="2" t="n"/>
      <c r="P14" s="2" t="n"/>
      <c r="Q14" s="2" t="n"/>
      <c r="R14" s="2" t="n"/>
      <c r="S14" s="2" t="n"/>
    </row>
    <row r="15">
      <c r="F15" s="1" t="n"/>
      <c r="G15" s="1" t="n"/>
      <c r="H15" s="2" t="n"/>
      <c r="I15" s="2" t="n"/>
      <c r="J15" s="2" t="n"/>
      <c r="K15" s="2">
        <f>IF(I15=0,0,I15-J15/12)</f>
        <v/>
      </c>
      <c r="L15" s="3">
        <f>IF(OR(H15=0,I15=0),"",(H15-K15)/H15)</f>
        <v/>
      </c>
      <c r="M15" s="2" t="n"/>
      <c r="N15" s="2" t="n"/>
      <c r="O15" s="2" t="n"/>
      <c r="P15" s="2" t="n"/>
      <c r="Q15" s="2" t="n"/>
      <c r="R15" s="2" t="n"/>
      <c r="S15" s="2" t="n"/>
    </row>
    <row r="16">
      <c r="F16" s="1" t="n"/>
      <c r="G16" s="1" t="n"/>
      <c r="H16" s="2" t="n"/>
      <c r="I16" s="2" t="n"/>
      <c r="J16" s="2" t="n"/>
      <c r="K16" s="2">
        <f>IF(I16=0,0,I16-J16/12)</f>
        <v/>
      </c>
      <c r="L16" s="3">
        <f>IF(OR(H16=0,I16=0),"",(H16-K16)/H16)</f>
        <v/>
      </c>
      <c r="M16" s="2" t="n"/>
      <c r="N16" s="2" t="n"/>
      <c r="O16" s="2" t="n"/>
      <c r="P16" s="2" t="n"/>
      <c r="Q16" s="2" t="n"/>
      <c r="R16" s="2" t="n"/>
      <c r="S16" s="2" t="n"/>
    </row>
    <row r="17">
      <c r="F17" s="1" t="n"/>
      <c r="G17" s="1" t="n"/>
      <c r="H17" s="2" t="n"/>
      <c r="I17" s="2" t="n"/>
      <c r="J17" s="2" t="n"/>
      <c r="K17" s="2">
        <f>IF(I17=0,0,I17-J17/12)</f>
        <v/>
      </c>
      <c r="L17" s="3">
        <f>IF(OR(H17=0,I17=0),"",(H17-K17)/H17)</f>
        <v/>
      </c>
      <c r="M17" s="2" t="n"/>
      <c r="N17" s="2" t="n"/>
      <c r="O17" s="2" t="n"/>
      <c r="P17" s="2" t="n"/>
      <c r="Q17" s="2" t="n"/>
      <c r="R17" s="2" t="n"/>
      <c r="S17" s="2" t="n"/>
    </row>
    <row r="18">
      <c r="F18" s="1" t="n"/>
      <c r="G18" s="1" t="n"/>
      <c r="H18" s="2" t="n"/>
      <c r="I18" s="2" t="n"/>
      <c r="J18" s="2" t="n"/>
      <c r="K18" s="2">
        <f>IF(I18=0,0,I18-J18/12)</f>
        <v/>
      </c>
      <c r="L18" s="3">
        <f>IF(OR(H18=0,I18=0),"",(H18-K18)/H18)</f>
        <v/>
      </c>
      <c r="M18" s="2" t="n"/>
      <c r="N18" s="2" t="n"/>
      <c r="O18" s="2" t="n"/>
      <c r="P18" s="2" t="n"/>
      <c r="Q18" s="2" t="n"/>
      <c r="R18" s="2" t="n"/>
      <c r="S18" s="2" t="n"/>
    </row>
    <row r="19">
      <c r="F19" s="1" t="n"/>
      <c r="G19" s="1" t="n"/>
      <c r="H19" s="2" t="n"/>
      <c r="I19" s="2" t="n"/>
      <c r="J19" s="2" t="n"/>
      <c r="K19" s="2">
        <f>IF(I19=0,0,I19-J19/12)</f>
        <v/>
      </c>
      <c r="L19" s="3">
        <f>IF(OR(H19=0,I19=0),"",(H19-K19)/H19)</f>
        <v/>
      </c>
      <c r="M19" s="2" t="n"/>
      <c r="N19" s="2" t="n"/>
      <c r="O19" s="2" t="n"/>
      <c r="P19" s="2" t="n"/>
      <c r="Q19" s="2" t="n"/>
      <c r="R19" s="2" t="n"/>
      <c r="S19" s="2" t="n"/>
    </row>
    <row r="20">
      <c r="F20" s="1" t="n"/>
      <c r="G20" s="1" t="n"/>
      <c r="H20" s="2" t="n"/>
      <c r="I20" s="2" t="n"/>
      <c r="J20" s="2" t="n"/>
      <c r="K20" s="2">
        <f>IF(I20=0,0,I20-J20/12)</f>
        <v/>
      </c>
      <c r="L20" s="3">
        <f>IF(OR(H20=0,I20=0),"",(H20-K20)/H20)</f>
        <v/>
      </c>
      <c r="M20" s="2" t="n"/>
      <c r="N20" s="2" t="n"/>
      <c r="O20" s="2" t="n"/>
      <c r="P20" s="2" t="n"/>
      <c r="Q20" s="2" t="n"/>
      <c r="R20" s="2" t="n"/>
      <c r="S20" s="2" t="n"/>
    </row>
    <row r="21">
      <c r="F21" s="1" t="n"/>
      <c r="G21" s="1" t="n"/>
      <c r="H21" s="2" t="n"/>
      <c r="I21" s="2" t="n"/>
      <c r="J21" s="2" t="n"/>
      <c r="K21" s="2">
        <f>IF(I21=0,0,I21-J21/12)</f>
        <v/>
      </c>
      <c r="L21" s="3">
        <f>IF(OR(H21=0,I21=0),"",(H21-K21)/H21)</f>
        <v/>
      </c>
      <c r="M21" s="2" t="n"/>
      <c r="N21" s="2" t="n"/>
      <c r="O21" s="2" t="n"/>
      <c r="P21" s="2" t="n"/>
      <c r="Q21" s="2" t="n"/>
      <c r="R21" s="2" t="n"/>
      <c r="S21" s="2" t="n"/>
    </row>
    <row r="22">
      <c r="F22" s="1" t="n"/>
      <c r="G22" s="1" t="n"/>
      <c r="H22" s="2" t="n"/>
      <c r="I22" s="2" t="n"/>
      <c r="J22" s="2" t="n"/>
      <c r="K22" s="2">
        <f>IF(I22=0,0,I22-J22/12)</f>
        <v/>
      </c>
      <c r="L22" s="3">
        <f>IF(OR(H22=0,I22=0),"",(H22-K22)/H22)</f>
        <v/>
      </c>
      <c r="M22" s="2" t="n"/>
      <c r="N22" s="2" t="n"/>
      <c r="O22" s="2" t="n"/>
      <c r="P22" s="2" t="n"/>
      <c r="Q22" s="2" t="n"/>
      <c r="R22" s="2" t="n"/>
      <c r="S22" s="2" t="n"/>
    </row>
    <row r="23">
      <c r="F23" s="1" t="n"/>
      <c r="G23" s="1" t="n"/>
      <c r="H23" s="2" t="n"/>
      <c r="I23" s="2" t="n"/>
      <c r="J23" s="2" t="n"/>
      <c r="K23" s="2">
        <f>IF(I23=0,0,I23-J23/12)</f>
        <v/>
      </c>
      <c r="L23" s="3">
        <f>IF(OR(H23=0,I23=0),"",(H23-K23)/H23)</f>
        <v/>
      </c>
      <c r="M23" s="2" t="n"/>
      <c r="N23" s="2" t="n"/>
      <c r="O23" s="2" t="n"/>
      <c r="P23" s="2" t="n"/>
      <c r="Q23" s="2" t="n"/>
      <c r="R23" s="2" t="n"/>
      <c r="S23" s="2" t="n"/>
    </row>
    <row r="24">
      <c r="F24" s="1" t="n"/>
      <c r="G24" s="1" t="n"/>
      <c r="H24" s="2" t="n"/>
      <c r="I24" s="2" t="n"/>
      <c r="J24" s="2" t="n"/>
      <c r="K24" s="2">
        <f>IF(I24=0,0,I24-J24/12)</f>
        <v/>
      </c>
      <c r="L24" s="3">
        <f>IF(OR(H24=0,I24=0),"",(H24-K24)/H24)</f>
        <v/>
      </c>
      <c r="M24" s="2" t="n"/>
      <c r="N24" s="2" t="n"/>
      <c r="O24" s="2" t="n"/>
      <c r="P24" s="2" t="n"/>
      <c r="Q24" s="2" t="n"/>
      <c r="R24" s="2" t="n"/>
      <c r="S24" s="2" t="n"/>
    </row>
    <row r="25">
      <c r="F25" s="1" t="n"/>
      <c r="G25" s="1" t="n"/>
      <c r="H25" s="2" t="n"/>
      <c r="I25" s="2" t="n"/>
      <c r="J25" s="2" t="n"/>
      <c r="K25" s="2">
        <f>IF(I25=0,0,I25-J25/12)</f>
        <v/>
      </c>
      <c r="L25" s="3">
        <f>IF(OR(H25=0,I25=0),"",(H25-K25)/H25)</f>
        <v/>
      </c>
      <c r="M25" s="2" t="n"/>
      <c r="N25" s="2" t="n"/>
      <c r="O25" s="2" t="n"/>
      <c r="P25" s="2" t="n"/>
      <c r="Q25" s="2" t="n"/>
      <c r="R25" s="2" t="n"/>
      <c r="S25" s="2" t="n"/>
    </row>
    <row r="26">
      <c r="F26" s="1" t="n"/>
      <c r="G26" s="1" t="n"/>
      <c r="H26" s="2" t="n"/>
      <c r="I26" s="2" t="n"/>
      <c r="J26" s="2" t="n"/>
      <c r="K26" s="2">
        <f>IF(I26=0,0,I26-J26/12)</f>
        <v/>
      </c>
      <c r="L26" s="3">
        <f>IF(OR(H26=0,I26=0),"",(H26-K26)/H26)</f>
        <v/>
      </c>
      <c r="M26" s="2" t="n"/>
      <c r="N26" s="2" t="n"/>
      <c r="O26" s="2" t="n"/>
      <c r="P26" s="2" t="n"/>
      <c r="Q26" s="2" t="n"/>
      <c r="R26" s="2" t="n"/>
      <c r="S26" s="2" t="n"/>
    </row>
    <row r="27">
      <c r="F27" s="1" t="n"/>
      <c r="G27" s="1" t="n"/>
      <c r="H27" s="2" t="n"/>
      <c r="I27" s="2" t="n"/>
      <c r="J27" s="2" t="n"/>
      <c r="K27" s="2">
        <f>IF(I27=0,0,I27-J27/12)</f>
        <v/>
      </c>
      <c r="L27" s="3">
        <f>IF(OR(H27=0,I27=0),"",(H27-K27)/H27)</f>
        <v/>
      </c>
      <c r="M27" s="2" t="n"/>
      <c r="N27" s="2" t="n"/>
      <c r="O27" s="2" t="n"/>
      <c r="P27" s="2" t="n"/>
      <c r="Q27" s="2" t="n"/>
      <c r="R27" s="2" t="n"/>
      <c r="S27" s="2" t="n"/>
    </row>
    <row r="28">
      <c r="F28" s="1" t="n"/>
      <c r="G28" s="1" t="n"/>
      <c r="H28" s="2" t="n"/>
      <c r="I28" s="2" t="n"/>
      <c r="J28" s="2" t="n"/>
      <c r="K28" s="2">
        <f>IF(I28=0,0,I28-J28/12)</f>
        <v/>
      </c>
      <c r="L28" s="3">
        <f>IF(OR(H28=0,I28=0),"",(H28-K28)/H28)</f>
        <v/>
      </c>
      <c r="M28" s="2" t="n"/>
      <c r="N28" s="2" t="n"/>
      <c r="O28" s="2" t="n"/>
      <c r="P28" s="2" t="n"/>
      <c r="Q28" s="2" t="n"/>
      <c r="R28" s="2" t="n"/>
      <c r="S28" s="2" t="n"/>
    </row>
    <row r="29">
      <c r="F29" s="1" t="n"/>
      <c r="G29" s="1" t="n"/>
      <c r="H29" s="2" t="n"/>
      <c r="I29" s="2" t="n"/>
      <c r="J29" s="2" t="n"/>
      <c r="K29" s="2">
        <f>IF(I29=0,0,I29-J29/12)</f>
        <v/>
      </c>
      <c r="L29" s="3">
        <f>IF(OR(H29=0,I29=0),"",(H29-K29)/H29)</f>
        <v/>
      </c>
      <c r="M29" s="2" t="n"/>
      <c r="N29" s="2" t="n"/>
      <c r="O29" s="2" t="n"/>
      <c r="P29" s="2" t="n"/>
      <c r="Q29" s="2" t="n"/>
      <c r="R29" s="2" t="n"/>
      <c r="S29" s="2" t="n"/>
    </row>
    <row r="30">
      <c r="F30" s="1" t="n"/>
      <c r="G30" s="1" t="n"/>
      <c r="H30" s="2" t="n"/>
      <c r="I30" s="2" t="n"/>
      <c r="J30" s="2" t="n"/>
      <c r="K30" s="2">
        <f>IF(I30=0,0,I30-J30/12)</f>
        <v/>
      </c>
      <c r="L30" s="3">
        <f>IF(OR(H30=0,I30=0),"",(H30-K30)/H30)</f>
        <v/>
      </c>
      <c r="M30" s="2" t="n"/>
      <c r="N30" s="2" t="n"/>
      <c r="O30" s="2" t="n"/>
      <c r="P30" s="2" t="n"/>
      <c r="Q30" s="2" t="n"/>
      <c r="R30" s="2" t="n"/>
      <c r="S30" s="2" t="n"/>
    </row>
    <row r="31">
      <c r="F31" s="1" t="n"/>
      <c r="G31" s="1" t="n"/>
      <c r="H31" s="2" t="n"/>
      <c r="I31" s="2" t="n"/>
      <c r="J31" s="2" t="n"/>
      <c r="K31" s="2">
        <f>IF(I31=0,0,I31-J31/12)</f>
        <v/>
      </c>
      <c r="L31" s="3">
        <f>IF(OR(H31=0,I31=0),"",(H31-K31)/H31)</f>
        <v/>
      </c>
      <c r="M31" s="2" t="n"/>
      <c r="N31" s="2" t="n"/>
      <c r="O31" s="2" t="n"/>
      <c r="P31" s="2" t="n"/>
      <c r="Q31" s="2" t="n"/>
      <c r="R31" s="2" t="n"/>
      <c r="S31" s="2" t="n"/>
    </row>
    <row r="32">
      <c r="F32" s="1" t="n"/>
      <c r="G32" s="1" t="n"/>
      <c r="H32" s="2" t="n"/>
      <c r="I32" s="2" t="n"/>
      <c r="J32" s="2" t="n"/>
      <c r="K32" s="2">
        <f>IF(I32=0,0,I32-J32/12)</f>
        <v/>
      </c>
      <c r="L32" s="3">
        <f>IF(OR(H32=0,I32=0),"",(H32-K32)/H32)</f>
        <v/>
      </c>
      <c r="M32" s="2" t="n"/>
      <c r="N32" s="2" t="n"/>
      <c r="O32" s="2" t="n"/>
      <c r="P32" s="2" t="n"/>
      <c r="Q32" s="2" t="n"/>
      <c r="R32" s="2" t="n"/>
      <c r="S32" s="2" t="n"/>
    </row>
    <row r="33">
      <c r="F33" s="1" t="n"/>
      <c r="G33" s="1" t="n"/>
      <c r="H33" s="2" t="n"/>
      <c r="I33" s="2" t="n"/>
      <c r="J33" s="2" t="n"/>
      <c r="K33" s="2">
        <f>IF(I33=0,0,I33-J33/12)</f>
        <v/>
      </c>
      <c r="L33" s="3">
        <f>IF(OR(H33=0,I33=0),"",(H33-K33)/H33)</f>
        <v/>
      </c>
      <c r="M33" s="2" t="n"/>
      <c r="N33" s="2" t="n"/>
      <c r="O33" s="2" t="n"/>
      <c r="P33" s="2" t="n"/>
      <c r="Q33" s="2" t="n"/>
      <c r="R33" s="2" t="n"/>
      <c r="S33" s="2" t="n"/>
    </row>
    <row r="34">
      <c r="F34" s="1" t="n"/>
      <c r="G34" s="1" t="n"/>
      <c r="H34" s="2" t="n"/>
      <c r="I34" s="2" t="n"/>
      <c r="J34" s="2" t="n"/>
      <c r="K34" s="2">
        <f>IF(I34=0,0,I34-J34/12)</f>
        <v/>
      </c>
      <c r="L34" s="3">
        <f>IF(OR(H34=0,I34=0),"",(H34-K34)/H34)</f>
        <v/>
      </c>
      <c r="M34" s="2" t="n"/>
      <c r="N34" s="2" t="n"/>
      <c r="O34" s="2" t="n"/>
      <c r="P34" s="2" t="n"/>
      <c r="Q34" s="2" t="n"/>
      <c r="R34" s="2" t="n"/>
      <c r="S34" s="2" t="n"/>
    </row>
    <row r="35">
      <c r="F35" s="1" t="n"/>
      <c r="G35" s="1" t="n"/>
      <c r="H35" s="2" t="n"/>
      <c r="I35" s="2" t="n"/>
      <c r="J35" s="2" t="n"/>
      <c r="K35" s="2">
        <f>IF(I35=0,0,I35-J35/12)</f>
        <v/>
      </c>
      <c r="L35" s="3">
        <f>IF(OR(H35=0,I35=0),"",(H35-K35)/H35)</f>
        <v/>
      </c>
      <c r="M35" s="2" t="n"/>
      <c r="N35" s="2" t="n"/>
      <c r="O35" s="2" t="n"/>
      <c r="P35" s="2" t="n"/>
      <c r="Q35" s="2" t="n"/>
      <c r="R35" s="2" t="n"/>
      <c r="S35" s="2" t="n"/>
    </row>
    <row r="36">
      <c r="F36" s="1" t="n"/>
      <c r="G36" s="1" t="n"/>
      <c r="H36" s="2" t="n"/>
      <c r="I36" s="2" t="n"/>
      <c r="J36" s="2" t="n"/>
      <c r="K36" s="2">
        <f>IF(I36=0,0,I36-J36/12)</f>
        <v/>
      </c>
      <c r="L36" s="3">
        <f>IF(OR(H36=0,I36=0),"",(H36-K36)/H36)</f>
        <v/>
      </c>
      <c r="M36" s="2" t="n"/>
      <c r="N36" s="2" t="n"/>
      <c r="O36" s="2" t="n"/>
      <c r="P36" s="2" t="n"/>
      <c r="Q36" s="2" t="n"/>
      <c r="R36" s="2" t="n"/>
      <c r="S36" s="2" t="n"/>
    </row>
    <row r="37">
      <c r="F37" s="1" t="n"/>
      <c r="G37" s="1" t="n"/>
      <c r="H37" s="2" t="n"/>
      <c r="I37" s="2" t="n"/>
      <c r="J37" s="2" t="n"/>
      <c r="K37" s="2">
        <f>IF(I37=0,0,I37-J37/12)</f>
        <v/>
      </c>
      <c r="L37" s="3">
        <f>IF(OR(H37=0,I37=0),"",(H37-K37)/H37)</f>
        <v/>
      </c>
      <c r="M37" s="2" t="n"/>
      <c r="N37" s="2" t="n"/>
      <c r="O37" s="2" t="n"/>
      <c r="P37" s="2" t="n"/>
      <c r="Q37" s="2" t="n"/>
      <c r="R37" s="2" t="n"/>
      <c r="S37" s="2" t="n"/>
    </row>
    <row r="38">
      <c r="F38" s="1" t="n"/>
      <c r="G38" s="1" t="n"/>
      <c r="H38" s="2" t="n"/>
      <c r="I38" s="2" t="n"/>
      <c r="J38" s="2" t="n"/>
      <c r="K38" s="2">
        <f>IF(I38=0,0,I38-J38/12)</f>
        <v/>
      </c>
      <c r="L38" s="3">
        <f>IF(OR(H38=0,I38=0),"",(H38-K38)/H38)</f>
        <v/>
      </c>
      <c r="M38" s="2" t="n"/>
      <c r="N38" s="2" t="n"/>
      <c r="O38" s="2" t="n"/>
      <c r="P38" s="2" t="n"/>
      <c r="Q38" s="2" t="n"/>
      <c r="R38" s="2" t="n"/>
      <c r="S38" s="2" t="n"/>
    </row>
    <row r="39">
      <c r="F39" s="1" t="n"/>
      <c r="G39" s="1" t="n"/>
      <c r="H39" s="2" t="n"/>
      <c r="I39" s="2" t="n"/>
      <c r="J39" s="2" t="n"/>
      <c r="K39" s="2">
        <f>IF(I39=0,0,I39-J39/12)</f>
        <v/>
      </c>
      <c r="L39" s="3">
        <f>IF(OR(H39=0,I39=0),"",(H39-K39)/H39)</f>
        <v/>
      </c>
      <c r="M39" s="2" t="n"/>
      <c r="N39" s="2" t="n"/>
      <c r="O39" s="2" t="n"/>
      <c r="P39" s="2" t="n"/>
      <c r="Q39" s="2" t="n"/>
      <c r="R39" s="2" t="n"/>
      <c r="S39" s="2" t="n"/>
    </row>
    <row r="40">
      <c r="F40" s="1" t="n"/>
      <c r="G40" s="1" t="n"/>
      <c r="H40" s="2" t="n"/>
      <c r="I40" s="2" t="n"/>
      <c r="J40" s="2" t="n"/>
      <c r="K40" s="2">
        <f>IF(I40=0,0,I40-J40/12)</f>
        <v/>
      </c>
      <c r="L40" s="3">
        <f>IF(OR(H40=0,I40=0),"",(H40-K40)/H40)</f>
        <v/>
      </c>
      <c r="M40" s="2" t="n"/>
      <c r="N40" s="2" t="n"/>
      <c r="O40" s="2" t="n"/>
      <c r="P40" s="2" t="n"/>
      <c r="Q40" s="2" t="n"/>
      <c r="R40" s="2" t="n"/>
      <c r="S40" s="2" t="n"/>
    </row>
    <row r="41">
      <c r="F41" s="1" t="n"/>
      <c r="G41" s="1" t="n"/>
      <c r="H41" s="2" t="n"/>
      <c r="I41" s="2" t="n"/>
      <c r="J41" s="2" t="n"/>
      <c r="K41" s="2">
        <f>IF(I41=0,0,I41-J41/12)</f>
        <v/>
      </c>
      <c r="L41" s="3">
        <f>IF(OR(H41=0,I41=0),"",(H41-K41)/H41)</f>
        <v/>
      </c>
      <c r="M41" s="2" t="n"/>
      <c r="N41" s="2" t="n"/>
      <c r="O41" s="2" t="n"/>
      <c r="P41" s="2" t="n"/>
      <c r="Q41" s="2" t="n"/>
      <c r="R41" s="2" t="n"/>
      <c r="S41" s="2" t="n"/>
    </row>
    <row r="42">
      <c r="F42" s="1" t="n"/>
      <c r="G42" s="1" t="n"/>
      <c r="H42" s="2" t="n"/>
      <c r="I42" s="2" t="n"/>
      <c r="J42" s="2" t="n"/>
      <c r="K42" s="2">
        <f>IF(I42=0,0,I42-J42/12)</f>
        <v/>
      </c>
      <c r="L42" s="3">
        <f>IF(OR(H42=0,I42=0),"",(H42-K42)/H42)</f>
        <v/>
      </c>
      <c r="M42" s="2" t="n"/>
      <c r="N42" s="2" t="n"/>
      <c r="O42" s="2" t="n"/>
      <c r="P42" s="2" t="n"/>
      <c r="Q42" s="2" t="n"/>
      <c r="R42" s="2" t="n"/>
      <c r="S42" s="2" t="n"/>
    </row>
    <row r="43">
      <c r="F43" s="1" t="n"/>
      <c r="G43" s="1" t="n"/>
      <c r="H43" s="2" t="n"/>
      <c r="I43" s="2" t="n"/>
      <c r="J43" s="2" t="n"/>
      <c r="K43" s="2">
        <f>IF(I43=0,0,I43-J43/12)</f>
        <v/>
      </c>
      <c r="L43" s="3">
        <f>IF(OR(H43=0,I43=0),"",(H43-K43)/H43)</f>
        <v/>
      </c>
      <c r="M43" s="2" t="n"/>
      <c r="N43" s="2" t="n"/>
      <c r="O43" s="2" t="n"/>
      <c r="P43" s="2" t="n"/>
      <c r="Q43" s="2" t="n"/>
      <c r="R43" s="2" t="n"/>
      <c r="S43" s="2" t="n"/>
    </row>
    <row r="44">
      <c r="F44" s="1" t="n"/>
      <c r="G44" s="1" t="n"/>
      <c r="H44" s="2" t="n"/>
      <c r="I44" s="2" t="n"/>
      <c r="J44" s="2" t="n"/>
      <c r="K44" s="2">
        <f>IF(I44=0,0,I44-J44/12)</f>
        <v/>
      </c>
      <c r="L44" s="3">
        <f>IF(OR(H44=0,I44=0),"",(H44-K44)/H44)</f>
        <v/>
      </c>
      <c r="M44" s="2" t="n"/>
      <c r="N44" s="2" t="n"/>
      <c r="O44" s="2" t="n"/>
      <c r="P44" s="2" t="n"/>
      <c r="Q44" s="2" t="n"/>
      <c r="R44" s="2" t="n"/>
      <c r="S44" s="2" t="n"/>
    </row>
    <row r="45">
      <c r="F45" s="1" t="n"/>
      <c r="G45" s="1" t="n"/>
      <c r="H45" s="2" t="n"/>
      <c r="I45" s="2" t="n"/>
      <c r="J45" s="2" t="n"/>
      <c r="K45" s="2">
        <f>IF(I45=0,0,I45-J45/12)</f>
        <v/>
      </c>
      <c r="L45" s="3">
        <f>IF(OR(H45=0,I45=0),"",(H45-K45)/H45)</f>
        <v/>
      </c>
      <c r="M45" s="2" t="n"/>
      <c r="N45" s="2" t="n"/>
      <c r="O45" s="2" t="n"/>
      <c r="P45" s="2" t="n"/>
      <c r="Q45" s="2" t="n"/>
      <c r="R45" s="2" t="n"/>
      <c r="S45" s="2" t="n"/>
    </row>
  </sheetData>
  <pageMargins left="0.7" right="0.7" top="0.75" bottom="0.75" header="0.3" footer="0.3"/>
  <pageSetup orientation="portrait" scale="100" fitToHeight="1" fitToWidth="1" horizontalDpi="4294967295" verticalDpi="429496729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T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 outlineLevelRow="0"/>
  <cols>
    <col width="14" customWidth="1" min="1" max="1"/>
    <col width="8" customWidth="1" min="2" max="2"/>
    <col width="22" customWidth="1" min="3" max="3"/>
    <col width="10" customWidth="1" min="4" max="4"/>
    <col width="12" customWidth="1" style="1" min="5" max="5"/>
    <col width="13" customWidth="1" style="1" min="6" max="6"/>
    <col width="14" customWidth="1" style="1" min="7" max="7"/>
    <col width="12" customWidth="1" style="8" min="8" max="8"/>
    <col width="13" customWidth="1" style="2" min="9" max="9"/>
    <col width="13" customWidth="1" min="10" max="10"/>
    <col width="10" customWidth="1" style="3" min="11" max="12"/>
    <col width="9" customWidth="1" style="3" min="13" max="13"/>
    <col width="8" customWidth="1" min="14" max="14"/>
    <col width="12" customWidth="1" min="15" max="15"/>
    <col width="11" customWidth="1" min="16" max="16"/>
    <col width="10" customWidth="1" min="17" max="17"/>
    <col width="12" customWidth="1" min="19" max="19"/>
    <col width="24" customWidth="1" min="20" max="20"/>
  </cols>
  <sheetData>
    <row r="1" ht="30" customHeight="1">
      <c r="A1" s="4" t="inlineStr">
        <is>
          <t>Row Type (Lease / Step / Recovery)</t>
        </is>
      </c>
      <c r="B1" s="4" t="inlineStr">
        <is>
          <t>Suite</t>
        </is>
      </c>
      <c r="C1" s="4" t="inlineStr">
        <is>
          <t>Tenant</t>
        </is>
      </c>
      <c r="D1" s="4" t="inlineStr">
        <is>
          <t>Leased SF</t>
        </is>
      </c>
      <c r="E1" s="5" t="inlineStr">
        <is>
          <t>Lease Start</t>
        </is>
      </c>
      <c r="F1" s="5" t="inlineStr">
        <is>
          <t>Lease Expiration</t>
        </is>
      </c>
      <c r="G1" s="5" t="inlineStr">
        <is>
          <t>Step / Recovery Effective Date</t>
        </is>
      </c>
      <c r="H1" s="9" t="inlineStr">
        <is>
          <t>Base Rent ($/SF/Yr)</t>
        </is>
      </c>
      <c r="I1" s="6" t="inlineStr">
        <is>
          <t>Annual Base Rent</t>
        </is>
      </c>
      <c r="J1" s="4" t="inlineStr">
        <is>
          <t>Recovery Method (NNN / MG / FS)</t>
        </is>
      </c>
      <c r="K1" s="7" t="inlineStr">
        <is>
          <t>Pro-Rata Share %</t>
        </is>
      </c>
      <c r="L1" s="7" t="inlineStr">
        <is>
          <t>CAM Cap % (YoY)</t>
        </is>
      </c>
      <c r="M1" s="7" t="inlineStr">
        <is>
          <t>Admin Fee %</t>
        </is>
      </c>
      <c r="N1" s="4" t="inlineStr">
        <is>
          <t>Free Rent (mo)</t>
        </is>
      </c>
      <c r="O1" s="4" t="inlineStr">
        <is>
          <t>Options (count x yrs)</t>
        </is>
      </c>
      <c r="P1" s="4" t="inlineStr">
        <is>
          <t>Security Deposit</t>
        </is>
      </c>
      <c r="Q1" s="4" t="inlineStr">
        <is>
          <t>AR Balance</t>
        </is>
      </c>
      <c r="R1" s="4" t="inlineStr">
        <is>
          <t>Days Delinquent</t>
        </is>
      </c>
      <c r="S1" s="4" t="inlineStr">
        <is>
          <t>Signed Lease on File (Y/N)</t>
        </is>
      </c>
      <c r="T1" s="4" t="inlineStr">
        <is>
          <t>Notes</t>
        </is>
      </c>
    </row>
    <row r="2">
      <c r="A2" t="inlineStr">
        <is>
          <t>Lease</t>
        </is>
      </c>
      <c r="B2" t="inlineStr">
        <is>
          <t>100</t>
        </is>
      </c>
      <c r="C2" t="inlineStr">
        <is>
          <t>Harbor Grocery Co.</t>
        </is>
      </c>
      <c r="D2" t="n">
        <v>24500</v>
      </c>
      <c r="E2" s="1" t="n">
        <v>44621.20833333334</v>
      </c>
      <c r="F2" s="1" t="n">
        <v>48273.20833333334</v>
      </c>
      <c r="G2" s="1" t="n"/>
      <c r="H2" s="8" t="n">
        <v>21.5</v>
      </c>
      <c r="I2" s="2">
        <f>IF(OR(D2="",H2=""),"",D2*H2)</f>
        <v/>
      </c>
      <c r="J2" t="inlineStr">
        <is>
          <t>NNN</t>
        </is>
      </c>
      <c r="K2" s="3" t="n">
        <v>0.42</v>
      </c>
      <c r="L2" s="3" t="n">
        <v>0.05</v>
      </c>
      <c r="M2" s="3" t="n">
        <v>0.1</v>
      </c>
      <c r="N2" t="n">
        <v>0</v>
      </c>
      <c r="O2" t="inlineStr">
        <is>
          <t>2 x 5</t>
        </is>
      </c>
      <c r="Q2" t="n">
        <v>0</v>
      </c>
      <c r="R2" t="n">
        <v>0</v>
      </c>
      <c r="S2" t="inlineStr">
        <is>
          <t>Y</t>
        </is>
      </c>
      <c r="T2" t="inlineStr">
        <is>
          <t>Anchor</t>
        </is>
      </c>
    </row>
    <row r="3">
      <c r="A3" s="10" t="inlineStr">
        <is>
          <t>Step</t>
        </is>
      </c>
      <c r="B3" s="10" t="inlineStr">
        <is>
          <t>100</t>
        </is>
      </c>
      <c r="C3" s="10" t="inlineStr">
        <is>
          <t>Harbor Grocery Co.</t>
        </is>
      </c>
      <c r="D3" s="10" t="n"/>
      <c r="E3" s="11" t="n"/>
      <c r="F3" s="11" t="n"/>
      <c r="G3" s="11" t="n">
        <v>46447.20833333334</v>
      </c>
      <c r="H3" s="12" t="n">
        <v>23.65</v>
      </c>
      <c r="I3" s="13">
        <f>IF(OR(D3="",H3=""),"",D3*H3)</f>
        <v/>
      </c>
      <c r="J3" s="10" t="inlineStr"/>
      <c r="K3" s="14" t="n"/>
      <c r="L3" s="14" t="n"/>
      <c r="M3" s="14" t="n"/>
      <c r="N3" s="10" t="n"/>
      <c r="O3" s="10" t="inlineStr"/>
      <c r="P3" s="10" t="n"/>
      <c r="Q3" s="10" t="n"/>
      <c r="R3" s="10" t="n"/>
      <c r="S3" s="10" t="inlineStr"/>
      <c r="T3" s="10" t="inlineStr">
        <is>
          <t>10% step</t>
        </is>
      </c>
    </row>
    <row r="4">
      <c r="A4" s="10" t="inlineStr">
        <is>
          <t>Recovery</t>
        </is>
      </c>
      <c r="B4" s="10" t="inlineStr">
        <is>
          <t>100</t>
        </is>
      </c>
      <c r="C4" s="10" t="inlineStr">
        <is>
          <t>Harbor Grocery Co.</t>
        </is>
      </c>
      <c r="D4" s="10" t="n"/>
      <c r="E4" s="11" t="n"/>
      <c r="F4" s="11" t="n"/>
      <c r="G4" s="11" t="n"/>
      <c r="H4" s="12" t="n"/>
      <c r="I4" s="13">
        <f>IF(OR(D4="",H4=""),"",D4*H4)</f>
        <v/>
      </c>
      <c r="J4" s="10" t="inlineStr">
        <is>
          <t>CAM + TAX + INS</t>
        </is>
      </c>
      <c r="K4" s="14" t="n"/>
      <c r="L4" s="14" t="n"/>
      <c r="M4" s="14" t="n"/>
      <c r="N4" s="10" t="n"/>
      <c r="O4" s="10" t="inlineStr"/>
      <c r="P4" s="10" t="n"/>
      <c r="Q4" s="10" t="n"/>
      <c r="R4" s="10" t="n"/>
      <c r="S4" s="10" t="inlineStr"/>
      <c r="T4" s="10" t="inlineStr">
        <is>
          <t>Excludes roof/structure</t>
        </is>
      </c>
    </row>
    <row r="5">
      <c r="A5" t="inlineStr">
        <is>
          <t>Lease</t>
        </is>
      </c>
      <c r="B5" t="inlineStr">
        <is>
          <t>110</t>
        </is>
      </c>
      <c r="C5" t="inlineStr">
        <is>
          <t>Bluefin Dental</t>
        </is>
      </c>
      <c r="D5" t="n">
        <v>2200</v>
      </c>
      <c r="E5" s="1" t="n">
        <v>45474.16666666666</v>
      </c>
      <c r="F5" s="1" t="n">
        <v>47299.16666666666</v>
      </c>
      <c r="G5" s="1" t="n"/>
      <c r="H5" s="8" t="n">
        <v>34</v>
      </c>
      <c r="I5" s="2">
        <f>IF(OR(D5="",H5=""),"",D5*H5)</f>
        <v/>
      </c>
      <c r="J5" t="inlineStr">
        <is>
          <t>NNN</t>
        </is>
      </c>
      <c r="K5" s="3" t="n">
        <v>0.038</v>
      </c>
      <c r="L5" s="3" t="n">
        <v>0.05</v>
      </c>
      <c r="M5" s="3" t="n">
        <v>0.15</v>
      </c>
      <c r="N5" t="n">
        <v>2</v>
      </c>
      <c r="O5" t="inlineStr">
        <is>
          <t>1 x 5</t>
        </is>
      </c>
      <c r="P5" t="n">
        <v>9350</v>
      </c>
      <c r="Q5" t="n">
        <v>1870</v>
      </c>
      <c r="R5" t="n">
        <v>45</v>
      </c>
      <c r="S5" t="inlineStr">
        <is>
          <t>Y</t>
        </is>
      </c>
      <c r="T5" t="inlineStr"/>
    </row>
    <row r="6">
      <c r="A6" t="inlineStr">
        <is>
          <t>Lease</t>
        </is>
      </c>
      <c r="B6" t="inlineStr">
        <is>
          <t>120</t>
        </is>
      </c>
      <c r="C6" t="inlineStr">
        <is>
          <t>VACANT</t>
        </is>
      </c>
      <c r="D6" t="n">
        <v>3400</v>
      </c>
      <c r="E6" s="1" t="n"/>
      <c r="F6" s="1" t="n"/>
      <c r="G6" s="1" t="n"/>
      <c r="H6" s="8" t="n">
        <v>0</v>
      </c>
      <c r="I6" s="2">
        <f>IF(OR(D6="",H6=""),"",D6*H6)</f>
        <v/>
      </c>
      <c r="J6" t="inlineStr"/>
      <c r="K6" s="3" t="n"/>
      <c r="L6" s="3" t="n"/>
      <c r="M6" s="3" t="n"/>
      <c r="O6" t="inlineStr"/>
      <c r="Q6" t="n">
        <v>0</v>
      </c>
      <c r="R6" t="n">
        <v>0</v>
      </c>
      <c r="S6" t="inlineStr"/>
      <c r="T6" t="inlineStr">
        <is>
          <t>Marketed at $30 NNN</t>
        </is>
      </c>
    </row>
    <row r="7">
      <c r="E7" s="1" t="n"/>
      <c r="F7" s="1" t="n"/>
      <c r="G7" s="1" t="n"/>
      <c r="H7" s="8" t="n"/>
      <c r="I7" s="2">
        <f>IF(OR(D7="",H7=""),"",D7*H7)</f>
        <v/>
      </c>
      <c r="K7" s="3" t="n"/>
      <c r="L7" s="3" t="n"/>
      <c r="M7" s="3" t="n"/>
    </row>
    <row r="8">
      <c r="E8" s="1" t="n"/>
      <c r="F8" s="1" t="n"/>
      <c r="G8" s="1" t="n"/>
      <c r="H8" s="8" t="n"/>
      <c r="I8" s="2">
        <f>IF(OR(D8="",H8=""),"",D8*H8)</f>
        <v/>
      </c>
      <c r="K8" s="3" t="n"/>
      <c r="L8" s="3" t="n"/>
      <c r="M8" s="3" t="n"/>
    </row>
    <row r="9">
      <c r="E9" s="1" t="n"/>
      <c r="F9" s="1" t="n"/>
      <c r="G9" s="1" t="n"/>
      <c r="H9" s="8" t="n"/>
      <c r="I9" s="2">
        <f>IF(OR(D9="",H9=""),"",D9*H9)</f>
        <v/>
      </c>
      <c r="K9" s="3" t="n"/>
      <c r="L9" s="3" t="n"/>
      <c r="M9" s="3" t="n"/>
    </row>
    <row r="10">
      <c r="E10" s="1" t="n"/>
      <c r="F10" s="1" t="n"/>
      <c r="G10" s="1" t="n"/>
      <c r="H10" s="8" t="n"/>
      <c r="I10" s="2">
        <f>IF(OR(D10="",H10=""),"",D10*H10)</f>
        <v/>
      </c>
      <c r="K10" s="3" t="n"/>
      <c r="L10" s="3" t="n"/>
      <c r="M10" s="3" t="n"/>
    </row>
    <row r="11">
      <c r="E11" s="1" t="n"/>
      <c r="F11" s="1" t="n"/>
      <c r="G11" s="1" t="n"/>
      <c r="H11" s="8" t="n"/>
      <c r="I11" s="2">
        <f>IF(OR(D11="",H11=""),"",D11*H11)</f>
        <v/>
      </c>
      <c r="K11" s="3" t="n"/>
      <c r="L11" s="3" t="n"/>
      <c r="M11" s="3" t="n"/>
    </row>
    <row r="12">
      <c r="E12" s="1" t="n"/>
      <c r="F12" s="1" t="n"/>
      <c r="G12" s="1" t="n"/>
      <c r="H12" s="8" t="n"/>
      <c r="I12" s="2">
        <f>IF(OR(D12="",H12=""),"",D12*H12)</f>
        <v/>
      </c>
      <c r="K12" s="3" t="n"/>
      <c r="L12" s="3" t="n"/>
      <c r="M12" s="3" t="n"/>
    </row>
    <row r="13">
      <c r="E13" s="1" t="n"/>
      <c r="F13" s="1" t="n"/>
      <c r="G13" s="1" t="n"/>
      <c r="H13" s="8" t="n"/>
      <c r="I13" s="2">
        <f>IF(OR(D13="",H13=""),"",D13*H13)</f>
        <v/>
      </c>
      <c r="K13" s="3" t="n"/>
      <c r="L13" s="3" t="n"/>
      <c r="M13" s="3" t="n"/>
    </row>
    <row r="14">
      <c r="E14" s="1" t="n"/>
      <c r="F14" s="1" t="n"/>
      <c r="G14" s="1" t="n"/>
      <c r="H14" s="8" t="n"/>
      <c r="I14" s="2">
        <f>IF(OR(D14="",H14=""),"",D14*H14)</f>
        <v/>
      </c>
      <c r="K14" s="3" t="n"/>
      <c r="L14" s="3" t="n"/>
      <c r="M14" s="3" t="n"/>
    </row>
    <row r="15">
      <c r="E15" s="1" t="n"/>
      <c r="F15" s="1" t="n"/>
      <c r="G15" s="1" t="n"/>
      <c r="H15" s="8" t="n"/>
      <c r="I15" s="2">
        <f>IF(OR(D15="",H15=""),"",D15*H15)</f>
        <v/>
      </c>
      <c r="K15" s="3" t="n"/>
      <c r="L15" s="3" t="n"/>
      <c r="M15" s="3" t="n"/>
    </row>
    <row r="16">
      <c r="E16" s="1" t="n"/>
      <c r="F16" s="1" t="n"/>
      <c r="G16" s="1" t="n"/>
      <c r="H16" s="8" t="n"/>
      <c r="I16" s="2">
        <f>IF(OR(D16="",H16=""),"",D16*H16)</f>
        <v/>
      </c>
      <c r="K16" s="3" t="n"/>
      <c r="L16" s="3" t="n"/>
      <c r="M16" s="3" t="n"/>
    </row>
    <row r="17">
      <c r="E17" s="1" t="n"/>
      <c r="F17" s="1" t="n"/>
      <c r="G17" s="1" t="n"/>
      <c r="H17" s="8" t="n"/>
      <c r="I17" s="2">
        <f>IF(OR(D17="",H17=""),"",D17*H17)</f>
        <v/>
      </c>
      <c r="K17" s="3" t="n"/>
      <c r="L17" s="3" t="n"/>
      <c r="M17" s="3" t="n"/>
    </row>
    <row r="18">
      <c r="E18" s="1" t="n"/>
      <c r="F18" s="1" t="n"/>
      <c r="G18" s="1" t="n"/>
      <c r="H18" s="8" t="n"/>
      <c r="I18" s="2">
        <f>IF(OR(D18="",H18=""),"",D18*H18)</f>
        <v/>
      </c>
      <c r="K18" s="3" t="n"/>
      <c r="L18" s="3" t="n"/>
      <c r="M18" s="3" t="n"/>
    </row>
    <row r="19">
      <c r="E19" s="1" t="n"/>
      <c r="F19" s="1" t="n"/>
      <c r="G19" s="1" t="n"/>
      <c r="H19" s="8" t="n"/>
      <c r="I19" s="2">
        <f>IF(OR(D19="",H19=""),"",D19*H19)</f>
        <v/>
      </c>
      <c r="K19" s="3" t="n"/>
      <c r="L19" s="3" t="n"/>
      <c r="M19" s="3" t="n"/>
    </row>
    <row r="20">
      <c r="E20" s="1" t="n"/>
      <c r="F20" s="1" t="n"/>
      <c r="G20" s="1" t="n"/>
      <c r="H20" s="8" t="n"/>
      <c r="I20" s="2">
        <f>IF(OR(D20="",H20=""),"",D20*H20)</f>
        <v/>
      </c>
      <c r="K20" s="3" t="n"/>
      <c r="L20" s="3" t="n"/>
      <c r="M20" s="3" t="n"/>
    </row>
    <row r="21">
      <c r="E21" s="1" t="n"/>
      <c r="F21" s="1" t="n"/>
      <c r="G21" s="1" t="n"/>
      <c r="H21" s="8" t="n"/>
      <c r="I21" s="2">
        <f>IF(OR(D21="",H21=""),"",D21*H21)</f>
        <v/>
      </c>
      <c r="K21" s="3" t="n"/>
      <c r="L21" s="3" t="n"/>
      <c r="M21" s="3" t="n"/>
    </row>
    <row r="22">
      <c r="E22" s="1" t="n"/>
      <c r="F22" s="1" t="n"/>
      <c r="G22" s="1" t="n"/>
      <c r="H22" s="8" t="n"/>
      <c r="I22" s="2">
        <f>IF(OR(D22="",H22=""),"",D22*H22)</f>
        <v/>
      </c>
      <c r="K22" s="3" t="n"/>
      <c r="L22" s="3" t="n"/>
      <c r="M22" s="3" t="n"/>
    </row>
    <row r="23">
      <c r="E23" s="1" t="n"/>
      <c r="F23" s="1" t="n"/>
      <c r="G23" s="1" t="n"/>
      <c r="H23" s="8" t="n"/>
      <c r="I23" s="2">
        <f>IF(OR(D23="",H23=""),"",D23*H23)</f>
        <v/>
      </c>
      <c r="K23" s="3" t="n"/>
      <c r="L23" s="3" t="n"/>
      <c r="M23" s="3" t="n"/>
    </row>
    <row r="24">
      <c r="E24" s="1" t="n"/>
      <c r="F24" s="1" t="n"/>
      <c r="G24" s="1" t="n"/>
      <c r="H24" s="8" t="n"/>
      <c r="I24" s="2">
        <f>IF(OR(D24="",H24=""),"",D24*H24)</f>
        <v/>
      </c>
      <c r="K24" s="3" t="n"/>
      <c r="L24" s="3" t="n"/>
      <c r="M24" s="3" t="n"/>
    </row>
    <row r="25">
      <c r="E25" s="1" t="n"/>
      <c r="F25" s="1" t="n"/>
      <c r="G25" s="1" t="n"/>
      <c r="H25" s="8" t="n"/>
      <c r="I25" s="2">
        <f>IF(OR(D25="",H25=""),"",D25*H25)</f>
        <v/>
      </c>
      <c r="K25" s="3" t="n"/>
      <c r="L25" s="3" t="n"/>
      <c r="M25" s="3" t="n"/>
    </row>
    <row r="26">
      <c r="E26" s="1" t="n"/>
      <c r="F26" s="1" t="n"/>
      <c r="G26" s="1" t="n"/>
      <c r="H26" s="8" t="n"/>
      <c r="I26" s="2">
        <f>IF(OR(D26="",H26=""),"",D26*H26)</f>
        <v/>
      </c>
      <c r="K26" s="3" t="n"/>
      <c r="L26" s="3" t="n"/>
      <c r="M26" s="3" t="n"/>
    </row>
    <row r="27">
      <c r="E27" s="1" t="n"/>
      <c r="F27" s="1" t="n"/>
      <c r="G27" s="1" t="n"/>
      <c r="H27" s="8" t="n"/>
      <c r="I27" s="2">
        <f>IF(OR(D27="",H27=""),"",D27*H27)</f>
        <v/>
      </c>
      <c r="K27" s="3" t="n"/>
      <c r="L27" s="3" t="n"/>
      <c r="M27" s="3" t="n"/>
    </row>
    <row r="28">
      <c r="E28" s="1" t="n"/>
      <c r="F28" s="1" t="n"/>
      <c r="G28" s="1" t="n"/>
      <c r="H28" s="8" t="n"/>
      <c r="I28" s="2">
        <f>IF(OR(D28="",H28=""),"",D28*H28)</f>
        <v/>
      </c>
      <c r="K28" s="3" t="n"/>
      <c r="L28" s="3" t="n"/>
      <c r="M28" s="3" t="n"/>
    </row>
    <row r="29">
      <c r="E29" s="1" t="n"/>
      <c r="F29" s="1" t="n"/>
      <c r="G29" s="1" t="n"/>
      <c r="H29" s="8" t="n"/>
      <c r="I29" s="2">
        <f>IF(OR(D29="",H29=""),"",D29*H29)</f>
        <v/>
      </c>
      <c r="K29" s="3" t="n"/>
      <c r="L29" s="3" t="n"/>
      <c r="M29" s="3" t="n"/>
    </row>
    <row r="30">
      <c r="E30" s="1" t="n"/>
      <c r="F30" s="1" t="n"/>
      <c r="G30" s="1" t="n"/>
      <c r="H30" s="8" t="n"/>
      <c r="I30" s="2">
        <f>IF(OR(D30="",H30=""),"",D30*H30)</f>
        <v/>
      </c>
      <c r="K30" s="3" t="n"/>
      <c r="L30" s="3" t="n"/>
      <c r="M30" s="3" t="n"/>
    </row>
    <row r="31">
      <c r="E31" s="1" t="n"/>
      <c r="F31" s="1" t="n"/>
      <c r="G31" s="1" t="n"/>
      <c r="H31" s="8" t="n"/>
      <c r="I31" s="2">
        <f>IF(OR(D31="",H31=""),"",D31*H31)</f>
        <v/>
      </c>
      <c r="K31" s="3" t="n"/>
      <c r="L31" s="3" t="n"/>
      <c r="M31" s="3" t="n"/>
    </row>
    <row r="32">
      <c r="E32" s="1" t="n"/>
      <c r="F32" s="1" t="n"/>
      <c r="G32" s="1" t="n"/>
      <c r="H32" s="8" t="n"/>
      <c r="I32" s="2">
        <f>IF(OR(D32="",H32=""),"",D32*H32)</f>
        <v/>
      </c>
      <c r="K32" s="3" t="n"/>
      <c r="L32" s="3" t="n"/>
      <c r="M32" s="3" t="n"/>
    </row>
    <row r="33">
      <c r="E33" s="1" t="n"/>
      <c r="F33" s="1" t="n"/>
      <c r="G33" s="1" t="n"/>
      <c r="H33" s="8" t="n"/>
      <c r="I33" s="2">
        <f>IF(OR(D33="",H33=""),"",D33*H33)</f>
        <v/>
      </c>
      <c r="K33" s="3" t="n"/>
      <c r="L33" s="3" t="n"/>
      <c r="M33" s="3" t="n"/>
    </row>
    <row r="34">
      <c r="E34" s="1" t="n"/>
      <c r="F34" s="1" t="n"/>
      <c r="G34" s="1" t="n"/>
      <c r="H34" s="8" t="n"/>
      <c r="I34" s="2">
        <f>IF(OR(D34="",H34=""),"",D34*H34)</f>
        <v/>
      </c>
      <c r="K34" s="3" t="n"/>
      <c r="L34" s="3" t="n"/>
      <c r="M34" s="3" t="n"/>
    </row>
    <row r="35">
      <c r="E35" s="1" t="n"/>
      <c r="F35" s="1" t="n"/>
      <c r="G35" s="1" t="n"/>
      <c r="H35" s="8" t="n"/>
      <c r="I35" s="2">
        <f>IF(OR(D35="",H35=""),"",D35*H35)</f>
        <v/>
      </c>
      <c r="K35" s="3" t="n"/>
      <c r="L35" s="3" t="n"/>
      <c r="M35" s="3" t="n"/>
    </row>
    <row r="36">
      <c r="E36" s="1" t="n"/>
      <c r="F36" s="1" t="n"/>
      <c r="G36" s="1" t="n"/>
      <c r="H36" s="8" t="n"/>
      <c r="I36" s="2">
        <f>IF(OR(D36="",H36=""),"",D36*H36)</f>
        <v/>
      </c>
      <c r="K36" s="3" t="n"/>
      <c r="L36" s="3" t="n"/>
      <c r="M36" s="3" t="n"/>
    </row>
    <row r="37">
      <c r="E37" s="1" t="n"/>
      <c r="F37" s="1" t="n"/>
      <c r="G37" s="1" t="n"/>
      <c r="H37" s="8" t="n"/>
      <c r="I37" s="2">
        <f>IF(OR(D37="",H37=""),"",D37*H37)</f>
        <v/>
      </c>
      <c r="K37" s="3" t="n"/>
      <c r="L37" s="3" t="n"/>
      <c r="M37" s="3" t="n"/>
    </row>
    <row r="38">
      <c r="E38" s="1" t="n"/>
      <c r="F38" s="1" t="n"/>
      <c r="G38" s="1" t="n"/>
      <c r="H38" s="8" t="n"/>
      <c r="I38" s="2">
        <f>IF(OR(D38="",H38=""),"",D38*H38)</f>
        <v/>
      </c>
      <c r="K38" s="3" t="n"/>
      <c r="L38" s="3" t="n"/>
      <c r="M38" s="3" t="n"/>
    </row>
    <row r="39">
      <c r="E39" s="1" t="n"/>
      <c r="F39" s="1" t="n"/>
      <c r="G39" s="1" t="n"/>
      <c r="H39" s="8" t="n"/>
      <c r="I39" s="2">
        <f>IF(OR(D39="",H39=""),"",D39*H39)</f>
        <v/>
      </c>
      <c r="K39" s="3" t="n"/>
      <c r="L39" s="3" t="n"/>
      <c r="M39" s="3" t="n"/>
    </row>
    <row r="40">
      <c r="E40" s="1" t="n"/>
      <c r="F40" s="1" t="n"/>
      <c r="G40" s="1" t="n"/>
      <c r="H40" s="8" t="n"/>
      <c r="I40" s="2">
        <f>IF(OR(D40="",H40=""),"",D40*H40)</f>
        <v/>
      </c>
      <c r="K40" s="3" t="n"/>
      <c r="L40" s="3" t="n"/>
      <c r="M40" s="3" t="n"/>
    </row>
    <row r="41">
      <c r="E41" s="1" t="n"/>
      <c r="F41" s="1" t="n"/>
      <c r="G41" s="1" t="n"/>
      <c r="H41" s="8" t="n"/>
      <c r="I41" s="2">
        <f>IF(OR(D41="",H41=""),"",D41*H41)</f>
        <v/>
      </c>
      <c r="K41" s="3" t="n"/>
      <c r="L41" s="3" t="n"/>
      <c r="M41" s="3" t="n"/>
    </row>
    <row r="42">
      <c r="E42" s="1" t="n"/>
      <c r="F42" s="1" t="n"/>
      <c r="G42" s="1" t="n"/>
      <c r="H42" s="8" t="n"/>
      <c r="I42" s="2">
        <f>IF(OR(D42="",H42=""),"",D42*H42)</f>
        <v/>
      </c>
      <c r="K42" s="3" t="n"/>
      <c r="L42" s="3" t="n"/>
      <c r="M42" s="3" t="n"/>
    </row>
    <row r="43">
      <c r="E43" s="1" t="n"/>
      <c r="F43" s="1" t="n"/>
      <c r="G43" s="1" t="n"/>
      <c r="H43" s="8" t="n"/>
      <c r="I43" s="2">
        <f>IF(OR(D43="",H43=""),"",D43*H43)</f>
        <v/>
      </c>
      <c r="K43" s="3" t="n"/>
      <c r="L43" s="3" t="n"/>
      <c r="M43" s="3" t="n"/>
    </row>
    <row r="44">
      <c r="E44" s="1" t="n"/>
      <c r="F44" s="1" t="n"/>
      <c r="G44" s="1" t="n"/>
      <c r="H44" s="8" t="n"/>
      <c r="I44" s="2">
        <f>IF(OR(D44="",H44=""),"",D44*H44)</f>
        <v/>
      </c>
      <c r="K44" s="3" t="n"/>
      <c r="L44" s="3" t="n"/>
      <c r="M44" s="3" t="n"/>
    </row>
    <row r="45">
      <c r="E45" s="1" t="n"/>
      <c r="F45" s="1" t="n"/>
      <c r="G45" s="1" t="n"/>
      <c r="H45" s="8" t="n"/>
      <c r="I45" s="2">
        <f>IF(OR(D45="",H45=""),"",D45*H45)</f>
        <v/>
      </c>
      <c r="K45" s="3" t="n"/>
      <c r="L45" s="3" t="n"/>
      <c r="M45" s="3" t="n"/>
    </row>
    <row r="46">
      <c r="E46" s="1" t="n"/>
      <c r="F46" s="1" t="n"/>
      <c r="G46" s="1" t="n"/>
      <c r="H46" s="8" t="n"/>
      <c r="I46" s="2">
        <f>IF(OR(D46="",H46=""),"",D46*H46)</f>
        <v/>
      </c>
      <c r="K46" s="3" t="n"/>
      <c r="L46" s="3" t="n"/>
      <c r="M46" s="3" t="n"/>
    </row>
    <row r="47">
      <c r="E47" s="1" t="n"/>
      <c r="F47" s="1" t="n"/>
      <c r="G47" s="1" t="n"/>
      <c r="H47" s="8" t="n"/>
      <c r="I47" s="2">
        <f>IF(OR(D47="",H47=""),"",D47*H47)</f>
        <v/>
      </c>
      <c r="K47" s="3" t="n"/>
      <c r="L47" s="3" t="n"/>
      <c r="M47" s="3" t="n"/>
    </row>
    <row r="48">
      <c r="E48" s="1" t="n"/>
      <c r="F48" s="1" t="n"/>
      <c r="G48" s="1" t="n"/>
      <c r="H48" s="8" t="n"/>
      <c r="I48" s="2">
        <f>IF(OR(D48="",H48=""),"",D48*H48)</f>
        <v/>
      </c>
      <c r="K48" s="3" t="n"/>
      <c r="L48" s="3" t="n"/>
      <c r="M48" s="3" t="n"/>
    </row>
    <row r="49">
      <c r="E49" s="1" t="n"/>
      <c r="F49" s="1" t="n"/>
      <c r="G49" s="1" t="n"/>
      <c r="H49" s="8" t="n"/>
      <c r="I49" s="2">
        <f>IF(OR(D49="",H49=""),"",D49*H49)</f>
        <v/>
      </c>
      <c r="K49" s="3" t="n"/>
      <c r="L49" s="3" t="n"/>
      <c r="M49" s="3" t="n"/>
    </row>
    <row r="50">
      <c r="E50" s="1" t="n"/>
      <c r="F50" s="1" t="n"/>
      <c r="G50" s="1" t="n"/>
      <c r="H50" s="8" t="n"/>
      <c r="I50" s="2">
        <f>IF(OR(D50="",H50=""),"",D50*H50)</f>
        <v/>
      </c>
      <c r="K50" s="3" t="n"/>
      <c r="L50" s="3" t="n"/>
      <c r="M50" s="3" t="n"/>
    </row>
    <row r="51">
      <c r="E51" s="1" t="n"/>
      <c r="F51" s="1" t="n"/>
      <c r="G51" s="1" t="n"/>
      <c r="H51" s="8" t="n"/>
      <c r="I51" s="2">
        <f>IF(OR(D51="",H51=""),"",D51*H51)</f>
        <v/>
      </c>
      <c r="K51" s="3" t="n"/>
      <c r="L51" s="3" t="n"/>
      <c r="M51" s="3" t="n"/>
    </row>
    <row r="52">
      <c r="E52" s="1" t="n"/>
      <c r="F52" s="1" t="n"/>
      <c r="G52" s="1" t="n"/>
      <c r="H52" s="8" t="n"/>
      <c r="I52" s="2">
        <f>IF(OR(D52="",H52=""),"",D52*H52)</f>
        <v/>
      </c>
      <c r="K52" s="3" t="n"/>
      <c r="L52" s="3" t="n"/>
      <c r="M52" s="3" t="n"/>
    </row>
    <row r="53">
      <c r="E53" s="1" t="n"/>
      <c r="F53" s="1" t="n"/>
      <c r="G53" s="1" t="n"/>
      <c r="H53" s="8" t="n"/>
      <c r="I53" s="2">
        <f>IF(OR(D53="",H53=""),"",D53*H53)</f>
        <v/>
      </c>
      <c r="K53" s="3" t="n"/>
      <c r="L53" s="3" t="n"/>
      <c r="M53" s="3" t="n"/>
    </row>
    <row r="54">
      <c r="E54" s="1" t="n"/>
      <c r="F54" s="1" t="n"/>
      <c r="G54" s="1" t="n"/>
      <c r="H54" s="8" t="n"/>
      <c r="I54" s="2">
        <f>IF(OR(D54="",H54=""),"",D54*H54)</f>
        <v/>
      </c>
      <c r="K54" s="3" t="n"/>
      <c r="L54" s="3" t="n"/>
      <c r="M54" s="3" t="n"/>
    </row>
    <row r="55">
      <c r="E55" s="1" t="n"/>
      <c r="F55" s="1" t="n"/>
      <c r="G55" s="1" t="n"/>
      <c r="H55" s="8" t="n"/>
      <c r="I55" s="2">
        <f>IF(OR(D55="",H55=""),"",D55*H55)</f>
        <v/>
      </c>
      <c r="K55" s="3" t="n"/>
      <c r="L55" s="3" t="n"/>
      <c r="M55" s="3" t="n"/>
    </row>
    <row r="56">
      <c r="E56" s="1" t="n"/>
      <c r="F56" s="1" t="n"/>
      <c r="G56" s="1" t="n"/>
      <c r="H56" s="8" t="n"/>
      <c r="I56" s="2">
        <f>IF(OR(D56="",H56=""),"",D56*H56)</f>
        <v/>
      </c>
      <c r="K56" s="3" t="n"/>
      <c r="L56" s="3" t="n"/>
      <c r="M56" s="3" t="n"/>
    </row>
    <row r="57">
      <c r="E57" s="1" t="n"/>
      <c r="F57" s="1" t="n"/>
      <c r="G57" s="1" t="n"/>
      <c r="H57" s="8" t="n"/>
      <c r="I57" s="2">
        <f>IF(OR(D57="",H57=""),"",D57*H57)</f>
        <v/>
      </c>
      <c r="K57" s="3" t="n"/>
      <c r="L57" s="3" t="n"/>
      <c r="M57" s="3" t="n"/>
    </row>
    <row r="58">
      <c r="E58" s="1" t="n"/>
      <c r="F58" s="1" t="n"/>
      <c r="G58" s="1" t="n"/>
      <c r="H58" s="8" t="n"/>
      <c r="I58" s="2">
        <f>IF(OR(D58="",H58=""),"",D58*H58)</f>
        <v/>
      </c>
      <c r="K58" s="3" t="n"/>
      <c r="L58" s="3" t="n"/>
      <c r="M58" s="3" t="n"/>
    </row>
    <row r="59">
      <c r="E59" s="1" t="n"/>
      <c r="F59" s="1" t="n"/>
      <c r="G59" s="1" t="n"/>
      <c r="H59" s="8" t="n"/>
      <c r="I59" s="2">
        <f>IF(OR(D59="",H59=""),"",D59*H59)</f>
        <v/>
      </c>
      <c r="K59" s="3" t="n"/>
      <c r="L59" s="3" t="n"/>
      <c r="M59" s="3" t="n"/>
    </row>
    <row r="60">
      <c r="E60" s="1" t="n"/>
      <c r="F60" s="1" t="n"/>
      <c r="G60" s="1" t="n"/>
      <c r="H60" s="8" t="n"/>
      <c r="I60" s="2">
        <f>IF(OR(D60="",H60=""),"",D60*H60)</f>
        <v/>
      </c>
      <c r="K60" s="3" t="n"/>
      <c r="L60" s="3" t="n"/>
      <c r="M60" s="3" t="n"/>
    </row>
  </sheetData>
  <dataValidations count="2">
    <dataValidation sqref="A2:A60" showDropDown="0" showInputMessage="0" showErrorMessage="0" allowBlank="1" type="list">
      <formula1>"Lease,Step,Recovery"</formula1>
    </dataValidation>
    <dataValidation sqref="J2:J60" showDropDown="0" showInputMessage="0" showErrorMessage="0" allowBlank="1" type="list">
      <formula1>"NNN,Modified Gross,Full Service,CAM + TAX + INS,Ground Lease"</formula1>
    </dataValidation>
  </dataValidations>
  <pageMargins left="0.7" right="0.7" top="0.75" bottom="0.75" header="0.3" footer="0.3"/>
  <pageSetup orientation="portrait" scale="100" fitToHeight="1" fitToWidth="1" horizontalDpi="4294967295" verticalDpi="429496729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F62"/>
  <sheetViews>
    <sheetView workbookViewId="0">
      <pane xSplit="3" ySplit="1" topLeftCell="D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9" customWidth="1" min="1" max="1"/>
    <col width="7" customWidth="1" min="2" max="2"/>
    <col width="26" customWidth="1" min="3" max="3"/>
    <col width="14" customWidth="1" min="4" max="4"/>
    <col width="12" customWidth="1" min="5" max="5"/>
    <col width="12" customWidth="1" min="6" max="6"/>
    <col width="10" customWidth="1" min="7" max="7"/>
    <col width="12" customWidth="1" min="8" max="8"/>
    <col width="13" customWidth="1" min="9" max="9"/>
    <col width="11" customWidth="1" min="10" max="10"/>
    <col width="13" customWidth="1" min="11" max="11"/>
    <col width="14" customWidth="1" min="12" max="12"/>
    <col width="16" customWidth="1" min="13" max="13"/>
    <col width="9" customWidth="1" min="14" max="14"/>
    <col width="12" customWidth="1" min="15" max="15"/>
    <col width="10" customWidth="1" min="16" max="16"/>
    <col width="11" customWidth="1" min="17" max="17"/>
    <col width="13" customWidth="1" min="18" max="18"/>
    <col width="12" customWidth="1" min="19" max="19"/>
    <col width="11" customWidth="1" min="20" max="20"/>
    <col width="12" customWidth="1" min="21" max="21"/>
    <col width="12" customWidth="1" min="22" max="22"/>
    <col width="14" customWidth="1" min="23" max="23"/>
    <col width="16" customWidth="1" min="24" max="24"/>
    <col width="16" customWidth="1" min="25" max="25"/>
    <col width="9" customWidth="1" min="26" max="26"/>
    <col width="9" customWidth="1" min="27" max="27"/>
    <col width="13" customWidth="1" min="28" max="28"/>
    <col width="10" customWidth="1" min="29" max="29"/>
    <col width="10" customWidth="1" min="30" max="30"/>
    <col width="11" customWidth="1" min="31" max="31"/>
    <col width="30" customWidth="1" min="32" max="32"/>
  </cols>
  <sheetData>
    <row r="1" ht="45" customHeight="1">
      <c r="A1" s="20" t="inlineStr">
        <is>
          <t>Suite</t>
        </is>
      </c>
      <c r="B1" s="20" t="inlineStr">
        <is>
          <t>Floor</t>
        </is>
      </c>
      <c r="C1" s="20" t="inlineStr">
        <is>
          <t>Tenant</t>
        </is>
      </c>
      <c r="D1" s="20" t="inlineStr">
        <is>
          <t>Status</t>
        </is>
      </c>
      <c r="E1" s="20" t="inlineStr">
        <is>
          <t>Rentable SF (RSF)</t>
        </is>
      </c>
      <c r="F1" s="20" t="inlineStr">
        <is>
          <t>Usable SF (USF)</t>
        </is>
      </c>
      <c r="G1" s="20" t="inlineStr">
        <is>
          <t>Load Factor %</t>
        </is>
      </c>
      <c r="H1" s="20" t="inlineStr">
        <is>
          <t>Lease Start</t>
        </is>
      </c>
      <c r="I1" s="20" t="inlineStr">
        <is>
          <t>Lease Expiration</t>
        </is>
      </c>
      <c r="J1" s="20" t="inlineStr">
        <is>
          <t>Remaining Term (yrs)</t>
        </is>
      </c>
      <c r="K1" s="20" t="inlineStr">
        <is>
          <t>Base Rent ($/RSF/Yr)</t>
        </is>
      </c>
      <c r="L1" s="20" t="inlineStr">
        <is>
          <t>Annual Base Rent</t>
        </is>
      </c>
      <c r="M1" s="20" t="inlineStr">
        <is>
          <t>Lease Type</t>
        </is>
      </c>
      <c r="N1" s="20" t="inlineStr">
        <is>
          <t>Base Year</t>
        </is>
      </c>
      <c r="O1" s="20" t="inlineStr">
        <is>
          <t>Expense Stop ($/RSF)</t>
        </is>
      </c>
      <c r="P1" s="20" t="inlineStr">
        <is>
          <t>Pro-Rata Share %</t>
        </is>
      </c>
      <c r="Q1" s="20" t="inlineStr">
        <is>
          <t>Annual Escalation %</t>
        </is>
      </c>
      <c r="R1" s="20" t="inlineStr">
        <is>
          <t>Next Escalation Date</t>
        </is>
      </c>
      <c r="S1" s="20" t="inlineStr">
        <is>
          <t>Free Rent Remaining (mo)</t>
        </is>
      </c>
      <c r="T1" s="20" t="inlineStr">
        <is>
          <t>TI Allowance ($/RSF)</t>
        </is>
      </c>
      <c r="U1" s="20" t="inlineStr">
        <is>
          <t>Unfunded TI ($)</t>
        </is>
      </c>
      <c r="V1" s="20" t="inlineStr">
        <is>
          <t>Unfunded LC ($)</t>
        </is>
      </c>
      <c r="W1" s="20" t="inlineStr">
        <is>
          <t>Renewal Options (count x yrs)</t>
        </is>
      </c>
      <c r="X1" s="20" t="inlineStr">
        <is>
          <t>Termination Option (Y/N, date)</t>
        </is>
      </c>
      <c r="Y1" s="20" t="inlineStr">
        <is>
          <t>Expansion / ROFO / ROFR</t>
        </is>
      </c>
      <c r="Z1" s="20" t="inlineStr">
        <is>
          <t>Sublease (Y/N)</t>
        </is>
      </c>
      <c r="AA1" s="20" t="inlineStr">
        <is>
          <t>Parking Spaces</t>
        </is>
      </c>
      <c r="AB1" s="20" t="inlineStr">
        <is>
          <t>Security Deposit / LOC</t>
        </is>
      </c>
      <c r="AC1" s="20" t="inlineStr">
        <is>
          <t>AR Balance</t>
        </is>
      </c>
      <c r="AD1" s="20" t="inlineStr">
        <is>
          <t>Days Delinquent</t>
        </is>
      </c>
      <c r="AE1" s="20" t="inlineStr">
        <is>
          <t>Signed Lease on File (Y/N)</t>
        </is>
      </c>
      <c r="AF1" s="20" t="inlineStr">
        <is>
          <t>Notes</t>
        </is>
      </c>
    </row>
    <row r="2">
      <c r="A2" t="inlineStr">
        <is>
          <t>200</t>
        </is>
      </c>
      <c r="B2" s="21" t="n">
        <v>2</v>
      </c>
      <c r="C2" t="inlineStr">
        <is>
          <t>Example Tenant A (sample)</t>
        </is>
      </c>
      <c r="D2" t="inlineStr">
        <is>
          <t>Occupied</t>
        </is>
      </c>
      <c r="E2" s="2" t="n">
        <v>12500</v>
      </c>
      <c r="F2" s="2" t="n">
        <v>10870</v>
      </c>
      <c r="G2" s="3">
        <f>IF(OR(F2="",F2=0,E2=""),"",E2/F2-1)</f>
        <v/>
      </c>
      <c r="H2" s="1" t="n">
        <v>44927</v>
      </c>
      <c r="I2" s="1" t="n">
        <v>47848</v>
      </c>
      <c r="J2" s="18">
        <f>IF(OR(I2="",D2&lt;&gt;"Occupied"),"",MAX(0,(I2-Summary!$B$2)/365))</f>
        <v/>
      </c>
      <c r="K2" s="8" t="n">
        <v>32.5</v>
      </c>
      <c r="L2" s="22">
        <f>IF(OR(E2="",K2=""),0,E2*K2)</f>
        <v/>
      </c>
      <c r="M2" t="inlineStr">
        <is>
          <t>Base Year</t>
        </is>
      </c>
      <c r="N2" s="21" t="n">
        <v>2023</v>
      </c>
      <c r="O2" s="8" t="n">
        <v>14.25</v>
      </c>
      <c r="P2" s="23">
        <f>IF(E2="","",E2/'CRE Summary'!$B$3)</f>
        <v/>
      </c>
      <c r="Q2" s="3" t="n">
        <v>0.03</v>
      </c>
      <c r="R2" s="1" t="n">
        <v>46388</v>
      </c>
      <c r="S2" s="21" t="n">
        <v>0</v>
      </c>
      <c r="T2" s="8" t="n">
        <v>45</v>
      </c>
      <c r="U2" s="2" t="n">
        <v>0</v>
      </c>
      <c r="V2" s="2" t="n">
        <v>0</v>
      </c>
      <c r="W2" t="inlineStr">
        <is>
          <t>1 x 5</t>
        </is>
      </c>
      <c r="X2" t="inlineStr">
        <is>
          <t>N</t>
        </is>
      </c>
      <c r="Z2" t="inlineStr">
        <is>
          <t>N</t>
        </is>
      </c>
      <c r="AA2" s="21" t="n">
        <v>37</v>
      </c>
      <c r="AB2" s="2" t="n">
        <v>35000</v>
      </c>
      <c r="AC2" s="2" t="n">
        <v>0</v>
      </c>
      <c r="AD2" s="21" t="n">
        <v>0</v>
      </c>
      <c r="AE2" t="inlineStr">
        <is>
          <t>Y</t>
        </is>
      </c>
      <c r="AF2" t="inlineStr">
        <is>
          <t>EXAMPLE ROW: replace with your data</t>
        </is>
      </c>
    </row>
    <row r="3">
      <c r="A3" t="inlineStr">
        <is>
          <t>300</t>
        </is>
      </c>
      <c r="B3" s="21" t="n">
        <v>3</v>
      </c>
      <c r="C3" t="inlineStr">
        <is>
          <t>Example Tenant B (sample)</t>
        </is>
      </c>
      <c r="D3" t="inlineStr">
        <is>
          <t>Occupied</t>
        </is>
      </c>
      <c r="E3" s="2" t="n">
        <v>6200</v>
      </c>
      <c r="F3" s="2" t="n">
        <v>5390</v>
      </c>
      <c r="G3" s="3">
        <f>IF(OR(F3="",F3=0,E3=""),"",E3/F3-1)</f>
        <v/>
      </c>
      <c r="H3" s="1" t="n">
        <v>45839</v>
      </c>
      <c r="I3" s="1" t="n">
        <v>46934</v>
      </c>
      <c r="J3" s="18">
        <f>IF(OR(I3="",D3&lt;&gt;"Occupied"),"",MAX(0,(I3-Summary!$B$2)/365))</f>
        <v/>
      </c>
      <c r="K3" s="8" t="n">
        <v>30</v>
      </c>
      <c r="L3" s="22">
        <f>IF(OR(E3="",K3=""),0,E3*K3)</f>
        <v/>
      </c>
      <c r="M3" t="inlineStr">
        <is>
          <t>Full Service Gross</t>
        </is>
      </c>
      <c r="N3" s="21" t="n"/>
      <c r="O3" s="8" t="n"/>
      <c r="P3" s="23">
        <f>IF(E3="","",E3/'CRE Summary'!$B$3)</f>
        <v/>
      </c>
      <c r="Q3" s="3" t="n">
        <v>0.025</v>
      </c>
      <c r="R3" s="1" t="n">
        <v>46204</v>
      </c>
      <c r="S3" s="21" t="n">
        <v>3</v>
      </c>
      <c r="T3" s="8" t="n">
        <v>35</v>
      </c>
      <c r="U3" s="2" t="n">
        <v>54250</v>
      </c>
      <c r="V3" s="2" t="n">
        <v>27900</v>
      </c>
      <c r="W3" t="inlineStr">
        <is>
          <t>None</t>
        </is>
      </c>
      <c r="X3" t="inlineStr">
        <is>
          <t>Y, month 24</t>
        </is>
      </c>
      <c r="Z3" t="inlineStr">
        <is>
          <t>N</t>
        </is>
      </c>
      <c r="AA3" s="21" t="n">
        <v>18</v>
      </c>
      <c r="AB3" s="2" t="n">
        <v>15000</v>
      </c>
      <c r="AC3" s="2" t="n">
        <v>4200</v>
      </c>
      <c r="AD3" s="21" t="n">
        <v>35</v>
      </c>
      <c r="AE3" t="inlineStr">
        <is>
          <t>Y</t>
        </is>
      </c>
      <c r="AF3" t="inlineStr">
        <is>
          <t>EXAMPLE ROW</t>
        </is>
      </c>
    </row>
    <row r="4">
      <c r="A4" t="inlineStr">
        <is>
          <t>400</t>
        </is>
      </c>
      <c r="B4" s="21" t="n">
        <v>4</v>
      </c>
      <c r="C4" t="inlineStr">
        <is>
          <t>VACANT</t>
        </is>
      </c>
      <c r="D4" t="inlineStr">
        <is>
          <t>Vacant</t>
        </is>
      </c>
      <c r="E4" s="2" t="n">
        <v>8000</v>
      </c>
      <c r="F4" s="2" t="n">
        <v>6960</v>
      </c>
      <c r="G4" s="3">
        <f>IF(OR(F4="",F4=0,E4=""),"",E4/F4-1)</f>
        <v/>
      </c>
      <c r="H4" s="1" t="n"/>
      <c r="I4" s="1" t="n"/>
      <c r="J4" s="18">
        <f>IF(OR(I4="",D4&lt;&gt;"Occupied"),"",MAX(0,(I4-Summary!$B$2)/365))</f>
        <v/>
      </c>
      <c r="K4" s="8" t="n"/>
      <c r="L4" s="22">
        <f>IF(OR(E4="",K4=""),0,E4*K4)</f>
        <v/>
      </c>
      <c r="N4" s="21" t="n"/>
      <c r="O4" s="8" t="n"/>
      <c r="P4" s="23">
        <f>IF(E4="","",E4/'CRE Summary'!$B$3)</f>
        <v/>
      </c>
      <c r="Q4" s="3" t="n"/>
      <c r="R4" s="1" t="n"/>
      <c r="S4" s="21" t="n"/>
      <c r="T4" s="8" t="n"/>
      <c r="U4" s="2" t="n"/>
      <c r="V4" s="2" t="n"/>
      <c r="AA4" s="21" t="n"/>
      <c r="AB4" s="2" t="n"/>
      <c r="AC4" s="2" t="n"/>
      <c r="AD4" s="21" t="n"/>
      <c r="AF4" t="inlineStr">
        <is>
          <t>EXAMPLE ROW: marketed space</t>
        </is>
      </c>
    </row>
    <row r="5">
      <c r="B5" s="21" t="n"/>
      <c r="E5" s="2" t="n"/>
      <c r="F5" s="2" t="n"/>
      <c r="G5" s="3">
        <f>IF(OR(F5="",F5=0,E5=""),"",E5/F5-1)</f>
        <v/>
      </c>
      <c r="H5" s="1" t="n"/>
      <c r="I5" s="1" t="n"/>
      <c r="J5" s="18">
        <f>IF(OR(I5="",D5&lt;&gt;"Occupied"),"",MAX(0,(I5-Summary!$B$2)/365))</f>
        <v/>
      </c>
      <c r="K5" s="8" t="n"/>
      <c r="L5" s="22">
        <f>IF(OR(E5="",K5=""),0,E5*K5)</f>
        <v/>
      </c>
      <c r="N5" s="21" t="n"/>
      <c r="O5" s="8" t="n"/>
      <c r="P5" s="23">
        <f>IF(E5="","",E5/'CRE Summary'!$B$3)</f>
        <v/>
      </c>
      <c r="Q5" s="3" t="n"/>
      <c r="R5" s="1" t="n"/>
      <c r="S5" s="21" t="n"/>
      <c r="T5" s="8" t="n"/>
      <c r="U5" s="2" t="n"/>
      <c r="V5" s="2" t="n"/>
      <c r="AA5" s="21" t="n"/>
      <c r="AB5" s="2" t="n"/>
      <c r="AC5" s="2" t="n"/>
      <c r="AD5" s="21" t="n"/>
    </row>
    <row r="6">
      <c r="B6" s="21" t="n"/>
      <c r="E6" s="2" t="n"/>
      <c r="F6" s="2" t="n"/>
      <c r="G6" s="3">
        <f>IF(OR(F6="",F6=0,E6=""),"",E6/F6-1)</f>
        <v/>
      </c>
      <c r="H6" s="1" t="n"/>
      <c r="I6" s="1" t="n"/>
      <c r="J6" s="18">
        <f>IF(OR(I6="",D6&lt;&gt;"Occupied"),"",MAX(0,(I6-Summary!$B$2)/365))</f>
        <v/>
      </c>
      <c r="K6" s="8" t="n"/>
      <c r="L6" s="22">
        <f>IF(OR(E6="",K6=""),0,E6*K6)</f>
        <v/>
      </c>
      <c r="N6" s="21" t="n"/>
      <c r="O6" s="8" t="n"/>
      <c r="P6" s="23">
        <f>IF(E6="","",E6/'CRE Summary'!$B$3)</f>
        <v/>
      </c>
      <c r="Q6" s="3" t="n"/>
      <c r="R6" s="1" t="n"/>
      <c r="S6" s="21" t="n"/>
      <c r="T6" s="8" t="n"/>
      <c r="U6" s="2" t="n"/>
      <c r="V6" s="2" t="n"/>
      <c r="AA6" s="21" t="n"/>
      <c r="AB6" s="2" t="n"/>
      <c r="AC6" s="2" t="n"/>
      <c r="AD6" s="21" t="n"/>
    </row>
    <row r="7">
      <c r="B7" s="21" t="n"/>
      <c r="E7" s="2" t="n"/>
      <c r="F7" s="2" t="n"/>
      <c r="G7" s="3">
        <f>IF(OR(F7="",F7=0,E7=""),"",E7/F7-1)</f>
        <v/>
      </c>
      <c r="H7" s="1" t="n"/>
      <c r="I7" s="1" t="n"/>
      <c r="J7" s="18">
        <f>IF(OR(I7="",D7&lt;&gt;"Occupied"),"",MAX(0,(I7-Summary!$B$2)/365))</f>
        <v/>
      </c>
      <c r="K7" s="8" t="n"/>
      <c r="L7" s="22">
        <f>IF(OR(E7="",K7=""),0,E7*K7)</f>
        <v/>
      </c>
      <c r="N7" s="21" t="n"/>
      <c r="O7" s="8" t="n"/>
      <c r="P7" s="23">
        <f>IF(E7="","",E7/'CRE Summary'!$B$3)</f>
        <v/>
      </c>
      <c r="Q7" s="3" t="n"/>
      <c r="R7" s="1" t="n"/>
      <c r="S7" s="21" t="n"/>
      <c r="T7" s="8" t="n"/>
      <c r="U7" s="2" t="n"/>
      <c r="V7" s="2" t="n"/>
      <c r="AA7" s="21" t="n"/>
      <c r="AB7" s="2" t="n"/>
      <c r="AC7" s="2" t="n"/>
      <c r="AD7" s="21" t="n"/>
    </row>
    <row r="8">
      <c r="B8" s="21" t="n"/>
      <c r="E8" s="2" t="n"/>
      <c r="F8" s="2" t="n"/>
      <c r="G8" s="3">
        <f>IF(OR(F8="",F8=0,E8=""),"",E8/F8-1)</f>
        <v/>
      </c>
      <c r="H8" s="1" t="n"/>
      <c r="I8" s="1" t="n"/>
      <c r="J8" s="18">
        <f>IF(OR(I8="",D8&lt;&gt;"Occupied"),"",MAX(0,(I8-Summary!$B$2)/365))</f>
        <v/>
      </c>
      <c r="K8" s="8" t="n"/>
      <c r="L8" s="22">
        <f>IF(OR(E8="",K8=""),0,E8*K8)</f>
        <v/>
      </c>
      <c r="N8" s="21" t="n"/>
      <c r="O8" s="8" t="n"/>
      <c r="P8" s="23">
        <f>IF(E8="","",E8/'CRE Summary'!$B$3)</f>
        <v/>
      </c>
      <c r="Q8" s="3" t="n"/>
      <c r="R8" s="1" t="n"/>
      <c r="S8" s="21" t="n"/>
      <c r="T8" s="8" t="n"/>
      <c r="U8" s="2" t="n"/>
      <c r="V8" s="2" t="n"/>
      <c r="AA8" s="21" t="n"/>
      <c r="AB8" s="2" t="n"/>
      <c r="AC8" s="2" t="n"/>
      <c r="AD8" s="21" t="n"/>
    </row>
    <row r="9">
      <c r="B9" s="21" t="n"/>
      <c r="E9" s="2" t="n"/>
      <c r="F9" s="2" t="n"/>
      <c r="G9" s="3">
        <f>IF(OR(F9="",F9=0,E9=""),"",E9/F9-1)</f>
        <v/>
      </c>
      <c r="H9" s="1" t="n"/>
      <c r="I9" s="1" t="n"/>
      <c r="J9" s="18">
        <f>IF(OR(I9="",D9&lt;&gt;"Occupied"),"",MAX(0,(I9-Summary!$B$2)/365))</f>
        <v/>
      </c>
      <c r="K9" s="8" t="n"/>
      <c r="L9" s="22">
        <f>IF(OR(E9="",K9=""),0,E9*K9)</f>
        <v/>
      </c>
      <c r="N9" s="21" t="n"/>
      <c r="O9" s="8" t="n"/>
      <c r="P9" s="23">
        <f>IF(E9="","",E9/'CRE Summary'!$B$3)</f>
        <v/>
      </c>
      <c r="Q9" s="3" t="n"/>
      <c r="R9" s="1" t="n"/>
      <c r="S9" s="21" t="n"/>
      <c r="T9" s="8" t="n"/>
      <c r="U9" s="2" t="n"/>
      <c r="V9" s="2" t="n"/>
      <c r="AA9" s="21" t="n"/>
      <c r="AB9" s="2" t="n"/>
      <c r="AC9" s="2" t="n"/>
      <c r="AD9" s="21" t="n"/>
    </row>
    <row r="10">
      <c r="B10" s="21" t="n"/>
      <c r="E10" s="2" t="n"/>
      <c r="F10" s="2" t="n"/>
      <c r="G10" s="3">
        <f>IF(OR(F10="",F10=0,E10=""),"",E10/F10-1)</f>
        <v/>
      </c>
      <c r="H10" s="1" t="n"/>
      <c r="I10" s="1" t="n"/>
      <c r="J10" s="18">
        <f>IF(OR(I10="",D10&lt;&gt;"Occupied"),"",MAX(0,(I10-Summary!$B$2)/365))</f>
        <v/>
      </c>
      <c r="K10" s="8" t="n"/>
      <c r="L10" s="22">
        <f>IF(OR(E10="",K10=""),0,E10*K10)</f>
        <v/>
      </c>
      <c r="N10" s="21" t="n"/>
      <c r="O10" s="8" t="n"/>
      <c r="P10" s="23">
        <f>IF(E10="","",E10/'CRE Summary'!$B$3)</f>
        <v/>
      </c>
      <c r="Q10" s="3" t="n"/>
      <c r="R10" s="1" t="n"/>
      <c r="S10" s="21" t="n"/>
      <c r="T10" s="8" t="n"/>
      <c r="U10" s="2" t="n"/>
      <c r="V10" s="2" t="n"/>
      <c r="AA10" s="21" t="n"/>
      <c r="AB10" s="2" t="n"/>
      <c r="AC10" s="2" t="n"/>
      <c r="AD10" s="21" t="n"/>
    </row>
    <row r="11">
      <c r="B11" s="21" t="n"/>
      <c r="E11" s="2" t="n"/>
      <c r="F11" s="2" t="n"/>
      <c r="G11" s="3">
        <f>IF(OR(F11="",F11=0,E11=""),"",E11/F11-1)</f>
        <v/>
      </c>
      <c r="H11" s="1" t="n"/>
      <c r="I11" s="1" t="n"/>
      <c r="J11" s="18">
        <f>IF(OR(I11="",D11&lt;&gt;"Occupied"),"",MAX(0,(I11-Summary!$B$2)/365))</f>
        <v/>
      </c>
      <c r="K11" s="8" t="n"/>
      <c r="L11" s="22">
        <f>IF(OR(E11="",K11=""),0,E11*K11)</f>
        <v/>
      </c>
      <c r="N11" s="21" t="n"/>
      <c r="O11" s="8" t="n"/>
      <c r="P11" s="23">
        <f>IF(E11="","",E11/'CRE Summary'!$B$3)</f>
        <v/>
      </c>
      <c r="Q11" s="3" t="n"/>
      <c r="R11" s="1" t="n"/>
      <c r="S11" s="21" t="n"/>
      <c r="T11" s="8" t="n"/>
      <c r="U11" s="2" t="n"/>
      <c r="V11" s="2" t="n"/>
      <c r="AA11" s="21" t="n"/>
      <c r="AB11" s="2" t="n"/>
      <c r="AC11" s="2" t="n"/>
      <c r="AD11" s="21" t="n"/>
    </row>
    <row r="12">
      <c r="B12" s="21" t="n"/>
      <c r="E12" s="2" t="n"/>
      <c r="F12" s="2" t="n"/>
      <c r="G12" s="3">
        <f>IF(OR(F12="",F12=0,E12=""),"",E12/F12-1)</f>
        <v/>
      </c>
      <c r="H12" s="1" t="n"/>
      <c r="I12" s="1" t="n"/>
      <c r="J12" s="18">
        <f>IF(OR(I12="",D12&lt;&gt;"Occupied"),"",MAX(0,(I12-Summary!$B$2)/365))</f>
        <v/>
      </c>
      <c r="K12" s="8" t="n"/>
      <c r="L12" s="22">
        <f>IF(OR(E12="",K12=""),0,E12*K12)</f>
        <v/>
      </c>
      <c r="N12" s="21" t="n"/>
      <c r="O12" s="8" t="n"/>
      <c r="P12" s="23">
        <f>IF(E12="","",E12/'CRE Summary'!$B$3)</f>
        <v/>
      </c>
      <c r="Q12" s="3" t="n"/>
      <c r="R12" s="1" t="n"/>
      <c r="S12" s="21" t="n"/>
      <c r="T12" s="8" t="n"/>
      <c r="U12" s="2" t="n"/>
      <c r="V12" s="2" t="n"/>
      <c r="AA12" s="21" t="n"/>
      <c r="AB12" s="2" t="n"/>
      <c r="AC12" s="2" t="n"/>
      <c r="AD12" s="21" t="n"/>
    </row>
    <row r="13">
      <c r="B13" s="21" t="n"/>
      <c r="E13" s="2" t="n"/>
      <c r="F13" s="2" t="n"/>
      <c r="G13" s="3">
        <f>IF(OR(F13="",F13=0,E13=""),"",E13/F13-1)</f>
        <v/>
      </c>
      <c r="H13" s="1" t="n"/>
      <c r="I13" s="1" t="n"/>
      <c r="J13" s="18">
        <f>IF(OR(I13="",D13&lt;&gt;"Occupied"),"",MAX(0,(I13-Summary!$B$2)/365))</f>
        <v/>
      </c>
      <c r="K13" s="8" t="n"/>
      <c r="L13" s="22">
        <f>IF(OR(E13="",K13=""),0,E13*K13)</f>
        <v/>
      </c>
      <c r="N13" s="21" t="n"/>
      <c r="O13" s="8" t="n"/>
      <c r="P13" s="23">
        <f>IF(E13="","",E13/'CRE Summary'!$B$3)</f>
        <v/>
      </c>
      <c r="Q13" s="3" t="n"/>
      <c r="R13" s="1" t="n"/>
      <c r="S13" s="21" t="n"/>
      <c r="T13" s="8" t="n"/>
      <c r="U13" s="2" t="n"/>
      <c r="V13" s="2" t="n"/>
      <c r="AA13" s="21" t="n"/>
      <c r="AB13" s="2" t="n"/>
      <c r="AC13" s="2" t="n"/>
      <c r="AD13" s="21" t="n"/>
    </row>
    <row r="14">
      <c r="B14" s="21" t="n"/>
      <c r="E14" s="2" t="n"/>
      <c r="F14" s="2" t="n"/>
      <c r="G14" s="3">
        <f>IF(OR(F14="",F14=0,E14=""),"",E14/F14-1)</f>
        <v/>
      </c>
      <c r="H14" s="1" t="n"/>
      <c r="I14" s="1" t="n"/>
      <c r="J14" s="18">
        <f>IF(OR(I14="",D14&lt;&gt;"Occupied"),"",MAX(0,(I14-Summary!$B$2)/365))</f>
        <v/>
      </c>
      <c r="K14" s="8" t="n"/>
      <c r="L14" s="22">
        <f>IF(OR(E14="",K14=""),0,E14*K14)</f>
        <v/>
      </c>
      <c r="N14" s="21" t="n"/>
      <c r="O14" s="8" t="n"/>
      <c r="P14" s="23">
        <f>IF(E14="","",E14/'CRE Summary'!$B$3)</f>
        <v/>
      </c>
      <c r="Q14" s="3" t="n"/>
      <c r="R14" s="1" t="n"/>
      <c r="S14" s="21" t="n"/>
      <c r="T14" s="8" t="n"/>
      <c r="U14" s="2" t="n"/>
      <c r="V14" s="2" t="n"/>
      <c r="AA14" s="21" t="n"/>
      <c r="AB14" s="2" t="n"/>
      <c r="AC14" s="2" t="n"/>
      <c r="AD14" s="21" t="n"/>
    </row>
    <row r="15">
      <c r="B15" s="21" t="n"/>
      <c r="E15" s="2" t="n"/>
      <c r="F15" s="2" t="n"/>
      <c r="G15" s="3">
        <f>IF(OR(F15="",F15=0,E15=""),"",E15/F15-1)</f>
        <v/>
      </c>
      <c r="H15" s="1" t="n"/>
      <c r="I15" s="1" t="n"/>
      <c r="J15" s="18">
        <f>IF(OR(I15="",D15&lt;&gt;"Occupied"),"",MAX(0,(I15-Summary!$B$2)/365))</f>
        <v/>
      </c>
      <c r="K15" s="8" t="n"/>
      <c r="L15" s="22">
        <f>IF(OR(E15="",K15=""),0,E15*K15)</f>
        <v/>
      </c>
      <c r="N15" s="21" t="n"/>
      <c r="O15" s="8" t="n"/>
      <c r="P15" s="23">
        <f>IF(E15="","",E15/'CRE Summary'!$B$3)</f>
        <v/>
      </c>
      <c r="Q15" s="3" t="n"/>
      <c r="R15" s="1" t="n"/>
      <c r="S15" s="21" t="n"/>
      <c r="T15" s="8" t="n"/>
      <c r="U15" s="2" t="n"/>
      <c r="V15" s="2" t="n"/>
      <c r="AA15" s="21" t="n"/>
      <c r="AB15" s="2" t="n"/>
      <c r="AC15" s="2" t="n"/>
      <c r="AD15" s="21" t="n"/>
    </row>
    <row r="16">
      <c r="B16" s="21" t="n"/>
      <c r="E16" s="2" t="n"/>
      <c r="F16" s="2" t="n"/>
      <c r="G16" s="3">
        <f>IF(OR(F16="",F16=0,E16=""),"",E16/F16-1)</f>
        <v/>
      </c>
      <c r="H16" s="1" t="n"/>
      <c r="I16" s="1" t="n"/>
      <c r="J16" s="18">
        <f>IF(OR(I16="",D16&lt;&gt;"Occupied"),"",MAX(0,(I16-Summary!$B$2)/365))</f>
        <v/>
      </c>
      <c r="K16" s="8" t="n"/>
      <c r="L16" s="22">
        <f>IF(OR(E16="",K16=""),0,E16*K16)</f>
        <v/>
      </c>
      <c r="N16" s="21" t="n"/>
      <c r="O16" s="8" t="n"/>
      <c r="P16" s="23">
        <f>IF(E16="","",E16/'CRE Summary'!$B$3)</f>
        <v/>
      </c>
      <c r="Q16" s="3" t="n"/>
      <c r="R16" s="1" t="n"/>
      <c r="S16" s="21" t="n"/>
      <c r="T16" s="8" t="n"/>
      <c r="U16" s="2" t="n"/>
      <c r="V16" s="2" t="n"/>
      <c r="AA16" s="21" t="n"/>
      <c r="AB16" s="2" t="n"/>
      <c r="AC16" s="2" t="n"/>
      <c r="AD16" s="21" t="n"/>
    </row>
    <row r="17">
      <c r="B17" s="21" t="n"/>
      <c r="E17" s="2" t="n"/>
      <c r="F17" s="2" t="n"/>
      <c r="G17" s="3">
        <f>IF(OR(F17="",F17=0,E17=""),"",E17/F17-1)</f>
        <v/>
      </c>
      <c r="H17" s="1" t="n"/>
      <c r="I17" s="1" t="n"/>
      <c r="J17" s="18">
        <f>IF(OR(I17="",D17&lt;&gt;"Occupied"),"",MAX(0,(I17-Summary!$B$2)/365))</f>
        <v/>
      </c>
      <c r="K17" s="8" t="n"/>
      <c r="L17" s="22">
        <f>IF(OR(E17="",K17=""),0,E17*K17)</f>
        <v/>
      </c>
      <c r="N17" s="21" t="n"/>
      <c r="O17" s="8" t="n"/>
      <c r="P17" s="23">
        <f>IF(E17="","",E17/'CRE Summary'!$B$3)</f>
        <v/>
      </c>
      <c r="Q17" s="3" t="n"/>
      <c r="R17" s="1" t="n"/>
      <c r="S17" s="21" t="n"/>
      <c r="T17" s="8" t="n"/>
      <c r="U17" s="2" t="n"/>
      <c r="V17" s="2" t="n"/>
      <c r="AA17" s="21" t="n"/>
      <c r="AB17" s="2" t="n"/>
      <c r="AC17" s="2" t="n"/>
      <c r="AD17" s="21" t="n"/>
    </row>
    <row r="18">
      <c r="B18" s="21" t="n"/>
      <c r="E18" s="2" t="n"/>
      <c r="F18" s="2" t="n"/>
      <c r="G18" s="3">
        <f>IF(OR(F18="",F18=0,E18=""),"",E18/F18-1)</f>
        <v/>
      </c>
      <c r="H18" s="1" t="n"/>
      <c r="I18" s="1" t="n"/>
      <c r="J18" s="18">
        <f>IF(OR(I18="",D18&lt;&gt;"Occupied"),"",MAX(0,(I18-Summary!$B$2)/365))</f>
        <v/>
      </c>
      <c r="K18" s="8" t="n"/>
      <c r="L18" s="22">
        <f>IF(OR(E18="",K18=""),0,E18*K18)</f>
        <v/>
      </c>
      <c r="N18" s="21" t="n"/>
      <c r="O18" s="8" t="n"/>
      <c r="P18" s="23">
        <f>IF(E18="","",E18/'CRE Summary'!$B$3)</f>
        <v/>
      </c>
      <c r="Q18" s="3" t="n"/>
      <c r="R18" s="1" t="n"/>
      <c r="S18" s="21" t="n"/>
      <c r="T18" s="8" t="n"/>
      <c r="U18" s="2" t="n"/>
      <c r="V18" s="2" t="n"/>
      <c r="AA18" s="21" t="n"/>
      <c r="AB18" s="2" t="n"/>
      <c r="AC18" s="2" t="n"/>
      <c r="AD18" s="21" t="n"/>
    </row>
    <row r="19">
      <c r="B19" s="21" t="n"/>
      <c r="E19" s="2" t="n"/>
      <c r="F19" s="2" t="n"/>
      <c r="G19" s="3">
        <f>IF(OR(F19="",F19=0,E19=""),"",E19/F19-1)</f>
        <v/>
      </c>
      <c r="H19" s="1" t="n"/>
      <c r="I19" s="1" t="n"/>
      <c r="J19" s="18">
        <f>IF(OR(I19="",D19&lt;&gt;"Occupied"),"",MAX(0,(I19-Summary!$B$2)/365))</f>
        <v/>
      </c>
      <c r="K19" s="8" t="n"/>
      <c r="L19" s="22">
        <f>IF(OR(E19="",K19=""),0,E19*K19)</f>
        <v/>
      </c>
      <c r="N19" s="21" t="n"/>
      <c r="O19" s="8" t="n"/>
      <c r="P19" s="23">
        <f>IF(E19="","",E19/'CRE Summary'!$B$3)</f>
        <v/>
      </c>
      <c r="Q19" s="3" t="n"/>
      <c r="R19" s="1" t="n"/>
      <c r="S19" s="21" t="n"/>
      <c r="T19" s="8" t="n"/>
      <c r="U19" s="2" t="n"/>
      <c r="V19" s="2" t="n"/>
      <c r="AA19" s="21" t="n"/>
      <c r="AB19" s="2" t="n"/>
      <c r="AC19" s="2" t="n"/>
      <c r="AD19" s="21" t="n"/>
    </row>
    <row r="20">
      <c r="B20" s="21" t="n"/>
      <c r="E20" s="2" t="n"/>
      <c r="F20" s="2" t="n"/>
      <c r="G20" s="3">
        <f>IF(OR(F20="",F20=0,E20=""),"",E20/F20-1)</f>
        <v/>
      </c>
      <c r="H20" s="1" t="n"/>
      <c r="I20" s="1" t="n"/>
      <c r="J20" s="18">
        <f>IF(OR(I20="",D20&lt;&gt;"Occupied"),"",MAX(0,(I20-Summary!$B$2)/365))</f>
        <v/>
      </c>
      <c r="K20" s="8" t="n"/>
      <c r="L20" s="22">
        <f>IF(OR(E20="",K20=""),0,E20*K20)</f>
        <v/>
      </c>
      <c r="N20" s="21" t="n"/>
      <c r="O20" s="8" t="n"/>
      <c r="P20" s="23">
        <f>IF(E20="","",E20/'CRE Summary'!$B$3)</f>
        <v/>
      </c>
      <c r="Q20" s="3" t="n"/>
      <c r="R20" s="1" t="n"/>
      <c r="S20" s="21" t="n"/>
      <c r="T20" s="8" t="n"/>
      <c r="U20" s="2" t="n"/>
      <c r="V20" s="2" t="n"/>
      <c r="AA20" s="21" t="n"/>
      <c r="AB20" s="2" t="n"/>
      <c r="AC20" s="2" t="n"/>
      <c r="AD20" s="21" t="n"/>
    </row>
    <row r="21">
      <c r="B21" s="21" t="n"/>
      <c r="E21" s="2" t="n"/>
      <c r="F21" s="2" t="n"/>
      <c r="G21" s="3">
        <f>IF(OR(F21="",F21=0,E21=""),"",E21/F21-1)</f>
        <v/>
      </c>
      <c r="H21" s="1" t="n"/>
      <c r="I21" s="1" t="n"/>
      <c r="J21" s="18">
        <f>IF(OR(I21="",D21&lt;&gt;"Occupied"),"",MAX(0,(I21-Summary!$B$2)/365))</f>
        <v/>
      </c>
      <c r="K21" s="8" t="n"/>
      <c r="L21" s="22">
        <f>IF(OR(E21="",K21=""),0,E21*K21)</f>
        <v/>
      </c>
      <c r="N21" s="21" t="n"/>
      <c r="O21" s="8" t="n"/>
      <c r="P21" s="23">
        <f>IF(E21="","",E21/'CRE Summary'!$B$3)</f>
        <v/>
      </c>
      <c r="Q21" s="3" t="n"/>
      <c r="R21" s="1" t="n"/>
      <c r="S21" s="21" t="n"/>
      <c r="T21" s="8" t="n"/>
      <c r="U21" s="2" t="n"/>
      <c r="V21" s="2" t="n"/>
      <c r="AA21" s="21" t="n"/>
      <c r="AB21" s="2" t="n"/>
      <c r="AC21" s="2" t="n"/>
      <c r="AD21" s="21" t="n"/>
    </row>
    <row r="22">
      <c r="B22" s="21" t="n"/>
      <c r="E22" s="2" t="n"/>
      <c r="F22" s="2" t="n"/>
      <c r="G22" s="3">
        <f>IF(OR(F22="",F22=0,E22=""),"",E22/F22-1)</f>
        <v/>
      </c>
      <c r="H22" s="1" t="n"/>
      <c r="I22" s="1" t="n"/>
      <c r="J22" s="18">
        <f>IF(OR(I22="",D22&lt;&gt;"Occupied"),"",MAX(0,(I22-Summary!$B$2)/365))</f>
        <v/>
      </c>
      <c r="K22" s="8" t="n"/>
      <c r="L22" s="22">
        <f>IF(OR(E22="",K22=""),0,E22*K22)</f>
        <v/>
      </c>
      <c r="N22" s="21" t="n"/>
      <c r="O22" s="8" t="n"/>
      <c r="P22" s="23">
        <f>IF(E22="","",E22/'CRE Summary'!$B$3)</f>
        <v/>
      </c>
      <c r="Q22" s="3" t="n"/>
      <c r="R22" s="1" t="n"/>
      <c r="S22" s="21" t="n"/>
      <c r="T22" s="8" t="n"/>
      <c r="U22" s="2" t="n"/>
      <c r="V22" s="2" t="n"/>
      <c r="AA22" s="21" t="n"/>
      <c r="AB22" s="2" t="n"/>
      <c r="AC22" s="2" t="n"/>
      <c r="AD22" s="21" t="n"/>
    </row>
    <row r="23">
      <c r="B23" s="21" t="n"/>
      <c r="E23" s="2" t="n"/>
      <c r="F23" s="2" t="n"/>
      <c r="G23" s="3">
        <f>IF(OR(F23="",F23=0,E23=""),"",E23/F23-1)</f>
        <v/>
      </c>
      <c r="H23" s="1" t="n"/>
      <c r="I23" s="1" t="n"/>
      <c r="J23" s="18">
        <f>IF(OR(I23="",D23&lt;&gt;"Occupied"),"",MAX(0,(I23-Summary!$B$2)/365))</f>
        <v/>
      </c>
      <c r="K23" s="8" t="n"/>
      <c r="L23" s="22">
        <f>IF(OR(E23="",K23=""),0,E23*K23)</f>
        <v/>
      </c>
      <c r="N23" s="21" t="n"/>
      <c r="O23" s="8" t="n"/>
      <c r="P23" s="23">
        <f>IF(E23="","",E23/'CRE Summary'!$B$3)</f>
        <v/>
      </c>
      <c r="Q23" s="3" t="n"/>
      <c r="R23" s="1" t="n"/>
      <c r="S23" s="21" t="n"/>
      <c r="T23" s="8" t="n"/>
      <c r="U23" s="2" t="n"/>
      <c r="V23" s="2" t="n"/>
      <c r="AA23" s="21" t="n"/>
      <c r="AB23" s="2" t="n"/>
      <c r="AC23" s="2" t="n"/>
      <c r="AD23" s="21" t="n"/>
    </row>
    <row r="24">
      <c r="B24" s="21" t="n"/>
      <c r="E24" s="2" t="n"/>
      <c r="F24" s="2" t="n"/>
      <c r="G24" s="3">
        <f>IF(OR(F24="",F24=0,E24=""),"",E24/F24-1)</f>
        <v/>
      </c>
      <c r="H24" s="1" t="n"/>
      <c r="I24" s="1" t="n"/>
      <c r="J24" s="18">
        <f>IF(OR(I24="",D24&lt;&gt;"Occupied"),"",MAX(0,(I24-Summary!$B$2)/365))</f>
        <v/>
      </c>
      <c r="K24" s="8" t="n"/>
      <c r="L24" s="22">
        <f>IF(OR(E24="",K24=""),0,E24*K24)</f>
        <v/>
      </c>
      <c r="N24" s="21" t="n"/>
      <c r="O24" s="8" t="n"/>
      <c r="P24" s="23">
        <f>IF(E24="","",E24/'CRE Summary'!$B$3)</f>
        <v/>
      </c>
      <c r="Q24" s="3" t="n"/>
      <c r="R24" s="1" t="n"/>
      <c r="S24" s="21" t="n"/>
      <c r="T24" s="8" t="n"/>
      <c r="U24" s="2" t="n"/>
      <c r="V24" s="2" t="n"/>
      <c r="AA24" s="21" t="n"/>
      <c r="AB24" s="2" t="n"/>
      <c r="AC24" s="2" t="n"/>
      <c r="AD24" s="21" t="n"/>
    </row>
    <row r="25">
      <c r="B25" s="21" t="n"/>
      <c r="E25" s="2" t="n"/>
      <c r="F25" s="2" t="n"/>
      <c r="G25" s="3">
        <f>IF(OR(F25="",F25=0,E25=""),"",E25/F25-1)</f>
        <v/>
      </c>
      <c r="H25" s="1" t="n"/>
      <c r="I25" s="1" t="n"/>
      <c r="J25" s="18">
        <f>IF(OR(I25="",D25&lt;&gt;"Occupied"),"",MAX(0,(I25-Summary!$B$2)/365))</f>
        <v/>
      </c>
      <c r="K25" s="8" t="n"/>
      <c r="L25" s="22">
        <f>IF(OR(E25="",K25=""),0,E25*K25)</f>
        <v/>
      </c>
      <c r="N25" s="21" t="n"/>
      <c r="O25" s="8" t="n"/>
      <c r="P25" s="23">
        <f>IF(E25="","",E25/'CRE Summary'!$B$3)</f>
        <v/>
      </c>
      <c r="Q25" s="3" t="n"/>
      <c r="R25" s="1" t="n"/>
      <c r="S25" s="21" t="n"/>
      <c r="T25" s="8" t="n"/>
      <c r="U25" s="2" t="n"/>
      <c r="V25" s="2" t="n"/>
      <c r="AA25" s="21" t="n"/>
      <c r="AB25" s="2" t="n"/>
      <c r="AC25" s="2" t="n"/>
      <c r="AD25" s="21" t="n"/>
    </row>
    <row r="26">
      <c r="B26" s="21" t="n"/>
      <c r="E26" s="2" t="n"/>
      <c r="F26" s="2" t="n"/>
      <c r="G26" s="3">
        <f>IF(OR(F26="",F26=0,E26=""),"",E26/F26-1)</f>
        <v/>
      </c>
      <c r="H26" s="1" t="n"/>
      <c r="I26" s="1" t="n"/>
      <c r="J26" s="18">
        <f>IF(OR(I26="",D26&lt;&gt;"Occupied"),"",MAX(0,(I26-Summary!$B$2)/365))</f>
        <v/>
      </c>
      <c r="K26" s="8" t="n"/>
      <c r="L26" s="22">
        <f>IF(OR(E26="",K26=""),0,E26*K26)</f>
        <v/>
      </c>
      <c r="N26" s="21" t="n"/>
      <c r="O26" s="8" t="n"/>
      <c r="P26" s="23">
        <f>IF(E26="","",E26/'CRE Summary'!$B$3)</f>
        <v/>
      </c>
      <c r="Q26" s="3" t="n"/>
      <c r="R26" s="1" t="n"/>
      <c r="S26" s="21" t="n"/>
      <c r="T26" s="8" t="n"/>
      <c r="U26" s="2" t="n"/>
      <c r="V26" s="2" t="n"/>
      <c r="AA26" s="21" t="n"/>
      <c r="AB26" s="2" t="n"/>
      <c r="AC26" s="2" t="n"/>
      <c r="AD26" s="21" t="n"/>
    </row>
    <row r="27">
      <c r="B27" s="21" t="n"/>
      <c r="E27" s="2" t="n"/>
      <c r="F27" s="2" t="n"/>
      <c r="G27" s="3">
        <f>IF(OR(F27="",F27=0,E27=""),"",E27/F27-1)</f>
        <v/>
      </c>
      <c r="H27" s="1" t="n"/>
      <c r="I27" s="1" t="n"/>
      <c r="J27" s="18">
        <f>IF(OR(I27="",D27&lt;&gt;"Occupied"),"",MAX(0,(I27-Summary!$B$2)/365))</f>
        <v/>
      </c>
      <c r="K27" s="8" t="n"/>
      <c r="L27" s="22">
        <f>IF(OR(E27="",K27=""),0,E27*K27)</f>
        <v/>
      </c>
      <c r="N27" s="21" t="n"/>
      <c r="O27" s="8" t="n"/>
      <c r="P27" s="23">
        <f>IF(E27="","",E27/'CRE Summary'!$B$3)</f>
        <v/>
      </c>
      <c r="Q27" s="3" t="n"/>
      <c r="R27" s="1" t="n"/>
      <c r="S27" s="21" t="n"/>
      <c r="T27" s="8" t="n"/>
      <c r="U27" s="2" t="n"/>
      <c r="V27" s="2" t="n"/>
      <c r="AA27" s="21" t="n"/>
      <c r="AB27" s="2" t="n"/>
      <c r="AC27" s="2" t="n"/>
      <c r="AD27" s="21" t="n"/>
    </row>
    <row r="28">
      <c r="B28" s="21" t="n"/>
      <c r="E28" s="2" t="n"/>
      <c r="F28" s="2" t="n"/>
      <c r="G28" s="3">
        <f>IF(OR(F28="",F28=0,E28=""),"",E28/F28-1)</f>
        <v/>
      </c>
      <c r="H28" s="1" t="n"/>
      <c r="I28" s="1" t="n"/>
      <c r="J28" s="18">
        <f>IF(OR(I28="",D28&lt;&gt;"Occupied"),"",MAX(0,(I28-Summary!$B$2)/365))</f>
        <v/>
      </c>
      <c r="K28" s="8" t="n"/>
      <c r="L28" s="22">
        <f>IF(OR(E28="",K28=""),0,E28*K28)</f>
        <v/>
      </c>
      <c r="N28" s="21" t="n"/>
      <c r="O28" s="8" t="n"/>
      <c r="P28" s="23">
        <f>IF(E28="","",E28/'CRE Summary'!$B$3)</f>
        <v/>
      </c>
      <c r="Q28" s="3" t="n"/>
      <c r="R28" s="1" t="n"/>
      <c r="S28" s="21" t="n"/>
      <c r="T28" s="8" t="n"/>
      <c r="U28" s="2" t="n"/>
      <c r="V28" s="2" t="n"/>
      <c r="AA28" s="21" t="n"/>
      <c r="AB28" s="2" t="n"/>
      <c r="AC28" s="2" t="n"/>
      <c r="AD28" s="21" t="n"/>
    </row>
    <row r="29">
      <c r="B29" s="21" t="n"/>
      <c r="E29" s="2" t="n"/>
      <c r="F29" s="2" t="n"/>
      <c r="G29" s="3">
        <f>IF(OR(F29="",F29=0,E29=""),"",E29/F29-1)</f>
        <v/>
      </c>
      <c r="H29" s="1" t="n"/>
      <c r="I29" s="1" t="n"/>
      <c r="J29" s="18">
        <f>IF(OR(I29="",D29&lt;&gt;"Occupied"),"",MAX(0,(I29-Summary!$B$2)/365))</f>
        <v/>
      </c>
      <c r="K29" s="8" t="n"/>
      <c r="L29" s="22">
        <f>IF(OR(E29="",K29=""),0,E29*K29)</f>
        <v/>
      </c>
      <c r="N29" s="21" t="n"/>
      <c r="O29" s="8" t="n"/>
      <c r="P29" s="23">
        <f>IF(E29="","",E29/'CRE Summary'!$B$3)</f>
        <v/>
      </c>
      <c r="Q29" s="3" t="n"/>
      <c r="R29" s="1" t="n"/>
      <c r="S29" s="21" t="n"/>
      <c r="T29" s="8" t="n"/>
      <c r="U29" s="2" t="n"/>
      <c r="V29" s="2" t="n"/>
      <c r="AA29" s="21" t="n"/>
      <c r="AB29" s="2" t="n"/>
      <c r="AC29" s="2" t="n"/>
      <c r="AD29" s="21" t="n"/>
    </row>
    <row r="30">
      <c r="B30" s="21" t="n"/>
      <c r="E30" s="2" t="n"/>
      <c r="F30" s="2" t="n"/>
      <c r="G30" s="3">
        <f>IF(OR(F30="",F30=0,E30=""),"",E30/F30-1)</f>
        <v/>
      </c>
      <c r="H30" s="1" t="n"/>
      <c r="I30" s="1" t="n"/>
      <c r="J30" s="18">
        <f>IF(OR(I30="",D30&lt;&gt;"Occupied"),"",MAX(0,(I30-Summary!$B$2)/365))</f>
        <v/>
      </c>
      <c r="K30" s="8" t="n"/>
      <c r="L30" s="22">
        <f>IF(OR(E30="",K30=""),0,E30*K30)</f>
        <v/>
      </c>
      <c r="N30" s="21" t="n"/>
      <c r="O30" s="8" t="n"/>
      <c r="P30" s="23">
        <f>IF(E30="","",E30/'CRE Summary'!$B$3)</f>
        <v/>
      </c>
      <c r="Q30" s="3" t="n"/>
      <c r="R30" s="1" t="n"/>
      <c r="S30" s="21" t="n"/>
      <c r="T30" s="8" t="n"/>
      <c r="U30" s="2" t="n"/>
      <c r="V30" s="2" t="n"/>
      <c r="AA30" s="21" t="n"/>
      <c r="AB30" s="2" t="n"/>
      <c r="AC30" s="2" t="n"/>
      <c r="AD30" s="21" t="n"/>
    </row>
    <row r="31">
      <c r="B31" s="21" t="n"/>
      <c r="E31" s="2" t="n"/>
      <c r="F31" s="2" t="n"/>
      <c r="G31" s="3">
        <f>IF(OR(F31="",F31=0,E31=""),"",E31/F31-1)</f>
        <v/>
      </c>
      <c r="H31" s="1" t="n"/>
      <c r="I31" s="1" t="n"/>
      <c r="J31" s="18">
        <f>IF(OR(I31="",D31&lt;&gt;"Occupied"),"",MAX(0,(I31-Summary!$B$2)/365))</f>
        <v/>
      </c>
      <c r="K31" s="8" t="n"/>
      <c r="L31" s="22">
        <f>IF(OR(E31="",K31=""),0,E31*K31)</f>
        <v/>
      </c>
      <c r="N31" s="21" t="n"/>
      <c r="O31" s="8" t="n"/>
      <c r="P31" s="23">
        <f>IF(E31="","",E31/'CRE Summary'!$B$3)</f>
        <v/>
      </c>
      <c r="Q31" s="3" t="n"/>
      <c r="R31" s="1" t="n"/>
      <c r="S31" s="21" t="n"/>
      <c r="T31" s="8" t="n"/>
      <c r="U31" s="2" t="n"/>
      <c r="V31" s="2" t="n"/>
      <c r="AA31" s="21" t="n"/>
      <c r="AB31" s="2" t="n"/>
      <c r="AC31" s="2" t="n"/>
      <c r="AD31" s="21" t="n"/>
    </row>
    <row r="32">
      <c r="B32" s="21" t="n"/>
      <c r="E32" s="2" t="n"/>
      <c r="F32" s="2" t="n"/>
      <c r="G32" s="3">
        <f>IF(OR(F32="",F32=0,E32=""),"",E32/F32-1)</f>
        <v/>
      </c>
      <c r="H32" s="1" t="n"/>
      <c r="I32" s="1" t="n"/>
      <c r="J32" s="18">
        <f>IF(OR(I32="",D32&lt;&gt;"Occupied"),"",MAX(0,(I32-Summary!$B$2)/365))</f>
        <v/>
      </c>
      <c r="K32" s="8" t="n"/>
      <c r="L32" s="22">
        <f>IF(OR(E32="",K32=""),0,E32*K32)</f>
        <v/>
      </c>
      <c r="N32" s="21" t="n"/>
      <c r="O32" s="8" t="n"/>
      <c r="P32" s="23">
        <f>IF(E32="","",E32/'CRE Summary'!$B$3)</f>
        <v/>
      </c>
      <c r="Q32" s="3" t="n"/>
      <c r="R32" s="1" t="n"/>
      <c r="S32" s="21" t="n"/>
      <c r="T32" s="8" t="n"/>
      <c r="U32" s="2" t="n"/>
      <c r="V32" s="2" t="n"/>
      <c r="AA32" s="21" t="n"/>
      <c r="AB32" s="2" t="n"/>
      <c r="AC32" s="2" t="n"/>
      <c r="AD32" s="21" t="n"/>
    </row>
    <row r="33">
      <c r="B33" s="21" t="n"/>
      <c r="E33" s="2" t="n"/>
      <c r="F33" s="2" t="n"/>
      <c r="G33" s="3">
        <f>IF(OR(F33="",F33=0,E33=""),"",E33/F33-1)</f>
        <v/>
      </c>
      <c r="H33" s="1" t="n"/>
      <c r="I33" s="1" t="n"/>
      <c r="J33" s="18">
        <f>IF(OR(I33="",D33&lt;&gt;"Occupied"),"",MAX(0,(I33-Summary!$B$2)/365))</f>
        <v/>
      </c>
      <c r="K33" s="8" t="n"/>
      <c r="L33" s="22">
        <f>IF(OR(E33="",K33=""),0,E33*K33)</f>
        <v/>
      </c>
      <c r="N33" s="21" t="n"/>
      <c r="O33" s="8" t="n"/>
      <c r="P33" s="23">
        <f>IF(E33="","",E33/'CRE Summary'!$B$3)</f>
        <v/>
      </c>
      <c r="Q33" s="3" t="n"/>
      <c r="R33" s="1" t="n"/>
      <c r="S33" s="21" t="n"/>
      <c r="T33" s="8" t="n"/>
      <c r="U33" s="2" t="n"/>
      <c r="V33" s="2" t="n"/>
      <c r="AA33" s="21" t="n"/>
      <c r="AB33" s="2" t="n"/>
      <c r="AC33" s="2" t="n"/>
      <c r="AD33" s="21" t="n"/>
    </row>
    <row r="34">
      <c r="B34" s="21" t="n"/>
      <c r="E34" s="2" t="n"/>
      <c r="F34" s="2" t="n"/>
      <c r="G34" s="3">
        <f>IF(OR(F34="",F34=0,E34=""),"",E34/F34-1)</f>
        <v/>
      </c>
      <c r="H34" s="1" t="n"/>
      <c r="I34" s="1" t="n"/>
      <c r="J34" s="18">
        <f>IF(OR(I34="",D34&lt;&gt;"Occupied"),"",MAX(0,(I34-Summary!$B$2)/365))</f>
        <v/>
      </c>
      <c r="K34" s="8" t="n"/>
      <c r="L34" s="22">
        <f>IF(OR(E34="",K34=""),0,E34*K34)</f>
        <v/>
      </c>
      <c r="N34" s="21" t="n"/>
      <c r="O34" s="8" t="n"/>
      <c r="P34" s="23">
        <f>IF(E34="","",E34/'CRE Summary'!$B$3)</f>
        <v/>
      </c>
      <c r="Q34" s="3" t="n"/>
      <c r="R34" s="1" t="n"/>
      <c r="S34" s="21" t="n"/>
      <c r="T34" s="8" t="n"/>
      <c r="U34" s="2" t="n"/>
      <c r="V34" s="2" t="n"/>
      <c r="AA34" s="21" t="n"/>
      <c r="AB34" s="2" t="n"/>
      <c r="AC34" s="2" t="n"/>
      <c r="AD34" s="21" t="n"/>
    </row>
    <row r="35">
      <c r="B35" s="21" t="n"/>
      <c r="E35" s="2" t="n"/>
      <c r="F35" s="2" t="n"/>
      <c r="G35" s="3">
        <f>IF(OR(F35="",F35=0,E35=""),"",E35/F35-1)</f>
        <v/>
      </c>
      <c r="H35" s="1" t="n"/>
      <c r="I35" s="1" t="n"/>
      <c r="J35" s="18">
        <f>IF(OR(I35="",D35&lt;&gt;"Occupied"),"",MAX(0,(I35-Summary!$B$2)/365))</f>
        <v/>
      </c>
      <c r="K35" s="8" t="n"/>
      <c r="L35" s="22">
        <f>IF(OR(E35="",K35=""),0,E35*K35)</f>
        <v/>
      </c>
      <c r="N35" s="21" t="n"/>
      <c r="O35" s="8" t="n"/>
      <c r="P35" s="23">
        <f>IF(E35="","",E35/'CRE Summary'!$B$3)</f>
        <v/>
      </c>
      <c r="Q35" s="3" t="n"/>
      <c r="R35" s="1" t="n"/>
      <c r="S35" s="21" t="n"/>
      <c r="T35" s="8" t="n"/>
      <c r="U35" s="2" t="n"/>
      <c r="V35" s="2" t="n"/>
      <c r="AA35" s="21" t="n"/>
      <c r="AB35" s="2" t="n"/>
      <c r="AC35" s="2" t="n"/>
      <c r="AD35" s="21" t="n"/>
    </row>
    <row r="36">
      <c r="B36" s="21" t="n"/>
      <c r="E36" s="2" t="n"/>
      <c r="F36" s="2" t="n"/>
      <c r="G36" s="3">
        <f>IF(OR(F36="",F36=0,E36=""),"",E36/F36-1)</f>
        <v/>
      </c>
      <c r="H36" s="1" t="n"/>
      <c r="I36" s="1" t="n"/>
      <c r="J36" s="18">
        <f>IF(OR(I36="",D36&lt;&gt;"Occupied"),"",MAX(0,(I36-Summary!$B$2)/365))</f>
        <v/>
      </c>
      <c r="K36" s="8" t="n"/>
      <c r="L36" s="22">
        <f>IF(OR(E36="",K36=""),0,E36*K36)</f>
        <v/>
      </c>
      <c r="N36" s="21" t="n"/>
      <c r="O36" s="8" t="n"/>
      <c r="P36" s="23">
        <f>IF(E36="","",E36/'CRE Summary'!$B$3)</f>
        <v/>
      </c>
      <c r="Q36" s="3" t="n"/>
      <c r="R36" s="1" t="n"/>
      <c r="S36" s="21" t="n"/>
      <c r="T36" s="8" t="n"/>
      <c r="U36" s="2" t="n"/>
      <c r="V36" s="2" t="n"/>
      <c r="AA36" s="21" t="n"/>
      <c r="AB36" s="2" t="n"/>
      <c r="AC36" s="2" t="n"/>
      <c r="AD36" s="21" t="n"/>
    </row>
    <row r="37">
      <c r="B37" s="21" t="n"/>
      <c r="E37" s="2" t="n"/>
      <c r="F37" s="2" t="n"/>
      <c r="G37" s="3">
        <f>IF(OR(F37="",F37=0,E37=""),"",E37/F37-1)</f>
        <v/>
      </c>
      <c r="H37" s="1" t="n"/>
      <c r="I37" s="1" t="n"/>
      <c r="J37" s="18">
        <f>IF(OR(I37="",D37&lt;&gt;"Occupied"),"",MAX(0,(I37-Summary!$B$2)/365))</f>
        <v/>
      </c>
      <c r="K37" s="8" t="n"/>
      <c r="L37" s="22">
        <f>IF(OR(E37="",K37=""),0,E37*K37)</f>
        <v/>
      </c>
      <c r="N37" s="21" t="n"/>
      <c r="O37" s="8" t="n"/>
      <c r="P37" s="23">
        <f>IF(E37="","",E37/'CRE Summary'!$B$3)</f>
        <v/>
      </c>
      <c r="Q37" s="3" t="n"/>
      <c r="R37" s="1" t="n"/>
      <c r="S37" s="21" t="n"/>
      <c r="T37" s="8" t="n"/>
      <c r="U37" s="2" t="n"/>
      <c r="V37" s="2" t="n"/>
      <c r="AA37" s="21" t="n"/>
      <c r="AB37" s="2" t="n"/>
      <c r="AC37" s="2" t="n"/>
      <c r="AD37" s="21" t="n"/>
    </row>
    <row r="38">
      <c r="B38" s="21" t="n"/>
      <c r="E38" s="2" t="n"/>
      <c r="F38" s="2" t="n"/>
      <c r="G38" s="3">
        <f>IF(OR(F38="",F38=0,E38=""),"",E38/F38-1)</f>
        <v/>
      </c>
      <c r="H38" s="1" t="n"/>
      <c r="I38" s="1" t="n"/>
      <c r="J38" s="18">
        <f>IF(OR(I38="",D38&lt;&gt;"Occupied"),"",MAX(0,(I38-Summary!$B$2)/365))</f>
        <v/>
      </c>
      <c r="K38" s="8" t="n"/>
      <c r="L38" s="22">
        <f>IF(OR(E38="",K38=""),0,E38*K38)</f>
        <v/>
      </c>
      <c r="N38" s="21" t="n"/>
      <c r="O38" s="8" t="n"/>
      <c r="P38" s="23">
        <f>IF(E38="","",E38/'CRE Summary'!$B$3)</f>
        <v/>
      </c>
      <c r="Q38" s="3" t="n"/>
      <c r="R38" s="1" t="n"/>
      <c r="S38" s="21" t="n"/>
      <c r="T38" s="8" t="n"/>
      <c r="U38" s="2" t="n"/>
      <c r="V38" s="2" t="n"/>
      <c r="AA38" s="21" t="n"/>
      <c r="AB38" s="2" t="n"/>
      <c r="AC38" s="2" t="n"/>
      <c r="AD38" s="21" t="n"/>
    </row>
    <row r="39">
      <c r="B39" s="21" t="n"/>
      <c r="E39" s="2" t="n"/>
      <c r="F39" s="2" t="n"/>
      <c r="G39" s="3">
        <f>IF(OR(F39="",F39=0,E39=""),"",E39/F39-1)</f>
        <v/>
      </c>
      <c r="H39" s="1" t="n"/>
      <c r="I39" s="1" t="n"/>
      <c r="J39" s="18">
        <f>IF(OR(I39="",D39&lt;&gt;"Occupied"),"",MAX(0,(I39-Summary!$B$2)/365))</f>
        <v/>
      </c>
      <c r="K39" s="8" t="n"/>
      <c r="L39" s="22">
        <f>IF(OR(E39="",K39=""),0,E39*K39)</f>
        <v/>
      </c>
      <c r="N39" s="21" t="n"/>
      <c r="O39" s="8" t="n"/>
      <c r="P39" s="23">
        <f>IF(E39="","",E39/'CRE Summary'!$B$3)</f>
        <v/>
      </c>
      <c r="Q39" s="3" t="n"/>
      <c r="R39" s="1" t="n"/>
      <c r="S39" s="21" t="n"/>
      <c r="T39" s="8" t="n"/>
      <c r="U39" s="2" t="n"/>
      <c r="V39" s="2" t="n"/>
      <c r="AA39" s="21" t="n"/>
      <c r="AB39" s="2" t="n"/>
      <c r="AC39" s="2" t="n"/>
      <c r="AD39" s="21" t="n"/>
    </row>
    <row r="40">
      <c r="B40" s="21" t="n"/>
      <c r="E40" s="2" t="n"/>
      <c r="F40" s="2" t="n"/>
      <c r="G40" s="3">
        <f>IF(OR(F40="",F40=0,E40=""),"",E40/F40-1)</f>
        <v/>
      </c>
      <c r="H40" s="1" t="n"/>
      <c r="I40" s="1" t="n"/>
      <c r="J40" s="18">
        <f>IF(OR(I40="",D40&lt;&gt;"Occupied"),"",MAX(0,(I40-Summary!$B$2)/365))</f>
        <v/>
      </c>
      <c r="K40" s="8" t="n"/>
      <c r="L40" s="22">
        <f>IF(OR(E40="",K40=""),0,E40*K40)</f>
        <v/>
      </c>
      <c r="N40" s="21" t="n"/>
      <c r="O40" s="8" t="n"/>
      <c r="P40" s="23">
        <f>IF(E40="","",E40/'CRE Summary'!$B$3)</f>
        <v/>
      </c>
      <c r="Q40" s="3" t="n"/>
      <c r="R40" s="1" t="n"/>
      <c r="S40" s="21" t="n"/>
      <c r="T40" s="8" t="n"/>
      <c r="U40" s="2" t="n"/>
      <c r="V40" s="2" t="n"/>
      <c r="AA40" s="21" t="n"/>
      <c r="AB40" s="2" t="n"/>
      <c r="AC40" s="2" t="n"/>
      <c r="AD40" s="21" t="n"/>
    </row>
    <row r="41">
      <c r="B41" s="21" t="n"/>
      <c r="E41" s="2" t="n"/>
      <c r="F41" s="2" t="n"/>
      <c r="G41" s="3">
        <f>IF(OR(F41="",F41=0,E41=""),"",E41/F41-1)</f>
        <v/>
      </c>
      <c r="H41" s="1" t="n"/>
      <c r="I41" s="1" t="n"/>
      <c r="J41" s="18">
        <f>IF(OR(I41="",D41&lt;&gt;"Occupied"),"",MAX(0,(I41-Summary!$B$2)/365))</f>
        <v/>
      </c>
      <c r="K41" s="8" t="n"/>
      <c r="L41" s="22">
        <f>IF(OR(E41="",K41=""),0,E41*K41)</f>
        <v/>
      </c>
      <c r="N41" s="21" t="n"/>
      <c r="O41" s="8" t="n"/>
      <c r="P41" s="23">
        <f>IF(E41="","",E41/'CRE Summary'!$B$3)</f>
        <v/>
      </c>
      <c r="Q41" s="3" t="n"/>
      <c r="R41" s="1" t="n"/>
      <c r="S41" s="21" t="n"/>
      <c r="T41" s="8" t="n"/>
      <c r="U41" s="2" t="n"/>
      <c r="V41" s="2" t="n"/>
      <c r="AA41" s="21" t="n"/>
      <c r="AB41" s="2" t="n"/>
      <c r="AC41" s="2" t="n"/>
      <c r="AD41" s="21" t="n"/>
    </row>
    <row r="42">
      <c r="B42" s="21" t="n"/>
      <c r="E42" s="2" t="n"/>
      <c r="F42" s="2" t="n"/>
      <c r="G42" s="3">
        <f>IF(OR(F42="",F42=0,E42=""),"",E42/F42-1)</f>
        <v/>
      </c>
      <c r="H42" s="1" t="n"/>
      <c r="I42" s="1" t="n"/>
      <c r="J42" s="18">
        <f>IF(OR(I42="",D42&lt;&gt;"Occupied"),"",MAX(0,(I42-Summary!$B$2)/365))</f>
        <v/>
      </c>
      <c r="K42" s="8" t="n"/>
      <c r="L42" s="22">
        <f>IF(OR(E42="",K42=""),0,E42*K42)</f>
        <v/>
      </c>
      <c r="N42" s="21" t="n"/>
      <c r="O42" s="8" t="n"/>
      <c r="P42" s="23">
        <f>IF(E42="","",E42/'CRE Summary'!$B$3)</f>
        <v/>
      </c>
      <c r="Q42" s="3" t="n"/>
      <c r="R42" s="1" t="n"/>
      <c r="S42" s="21" t="n"/>
      <c r="T42" s="8" t="n"/>
      <c r="U42" s="2" t="n"/>
      <c r="V42" s="2" t="n"/>
      <c r="AA42" s="21" t="n"/>
      <c r="AB42" s="2" t="n"/>
      <c r="AC42" s="2" t="n"/>
      <c r="AD42" s="21" t="n"/>
    </row>
    <row r="43">
      <c r="B43" s="21" t="n"/>
      <c r="E43" s="2" t="n"/>
      <c r="F43" s="2" t="n"/>
      <c r="G43" s="3">
        <f>IF(OR(F43="",F43=0,E43=""),"",E43/F43-1)</f>
        <v/>
      </c>
      <c r="H43" s="1" t="n"/>
      <c r="I43" s="1" t="n"/>
      <c r="J43" s="18">
        <f>IF(OR(I43="",D43&lt;&gt;"Occupied"),"",MAX(0,(I43-Summary!$B$2)/365))</f>
        <v/>
      </c>
      <c r="K43" s="8" t="n"/>
      <c r="L43" s="22">
        <f>IF(OR(E43="",K43=""),0,E43*K43)</f>
        <v/>
      </c>
      <c r="N43" s="21" t="n"/>
      <c r="O43" s="8" t="n"/>
      <c r="P43" s="23">
        <f>IF(E43="","",E43/'CRE Summary'!$B$3)</f>
        <v/>
      </c>
      <c r="Q43" s="3" t="n"/>
      <c r="R43" s="1" t="n"/>
      <c r="S43" s="21" t="n"/>
      <c r="T43" s="8" t="n"/>
      <c r="U43" s="2" t="n"/>
      <c r="V43" s="2" t="n"/>
      <c r="AA43" s="21" t="n"/>
      <c r="AB43" s="2" t="n"/>
      <c r="AC43" s="2" t="n"/>
      <c r="AD43" s="21" t="n"/>
    </row>
    <row r="44">
      <c r="B44" s="21" t="n"/>
      <c r="E44" s="2" t="n"/>
      <c r="F44" s="2" t="n"/>
      <c r="G44" s="3">
        <f>IF(OR(F44="",F44=0,E44=""),"",E44/F44-1)</f>
        <v/>
      </c>
      <c r="H44" s="1" t="n"/>
      <c r="I44" s="1" t="n"/>
      <c r="J44" s="18">
        <f>IF(OR(I44="",D44&lt;&gt;"Occupied"),"",MAX(0,(I44-Summary!$B$2)/365))</f>
        <v/>
      </c>
      <c r="K44" s="8" t="n"/>
      <c r="L44" s="22">
        <f>IF(OR(E44="",K44=""),0,E44*K44)</f>
        <v/>
      </c>
      <c r="N44" s="21" t="n"/>
      <c r="O44" s="8" t="n"/>
      <c r="P44" s="23">
        <f>IF(E44="","",E44/'CRE Summary'!$B$3)</f>
        <v/>
      </c>
      <c r="Q44" s="3" t="n"/>
      <c r="R44" s="1" t="n"/>
      <c r="S44" s="21" t="n"/>
      <c r="T44" s="8" t="n"/>
      <c r="U44" s="2" t="n"/>
      <c r="V44" s="2" t="n"/>
      <c r="AA44" s="21" t="n"/>
      <c r="AB44" s="2" t="n"/>
      <c r="AC44" s="2" t="n"/>
      <c r="AD44" s="21" t="n"/>
    </row>
    <row r="45">
      <c r="B45" s="21" t="n"/>
      <c r="E45" s="2" t="n"/>
      <c r="F45" s="2" t="n"/>
      <c r="G45" s="3">
        <f>IF(OR(F45="",F45=0,E45=""),"",E45/F45-1)</f>
        <v/>
      </c>
      <c r="H45" s="1" t="n"/>
      <c r="I45" s="1" t="n"/>
      <c r="J45" s="18">
        <f>IF(OR(I45="",D45&lt;&gt;"Occupied"),"",MAX(0,(I45-Summary!$B$2)/365))</f>
        <v/>
      </c>
      <c r="K45" s="8" t="n"/>
      <c r="L45" s="22">
        <f>IF(OR(E45="",K45=""),0,E45*K45)</f>
        <v/>
      </c>
      <c r="N45" s="21" t="n"/>
      <c r="O45" s="8" t="n"/>
      <c r="P45" s="23">
        <f>IF(E45="","",E45/'CRE Summary'!$B$3)</f>
        <v/>
      </c>
      <c r="Q45" s="3" t="n"/>
      <c r="R45" s="1" t="n"/>
      <c r="S45" s="21" t="n"/>
      <c r="T45" s="8" t="n"/>
      <c r="U45" s="2" t="n"/>
      <c r="V45" s="2" t="n"/>
      <c r="AA45" s="21" t="n"/>
      <c r="AB45" s="2" t="n"/>
      <c r="AC45" s="2" t="n"/>
      <c r="AD45" s="21" t="n"/>
    </row>
    <row r="46">
      <c r="B46" s="21" t="n"/>
      <c r="E46" s="2" t="n"/>
      <c r="F46" s="2" t="n"/>
      <c r="G46" s="3">
        <f>IF(OR(F46="",F46=0,E46=""),"",E46/F46-1)</f>
        <v/>
      </c>
      <c r="H46" s="1" t="n"/>
      <c r="I46" s="1" t="n"/>
      <c r="J46" s="18">
        <f>IF(OR(I46="",D46&lt;&gt;"Occupied"),"",MAX(0,(I46-Summary!$B$2)/365))</f>
        <v/>
      </c>
      <c r="K46" s="8" t="n"/>
      <c r="L46" s="22">
        <f>IF(OR(E46="",K46=""),0,E46*K46)</f>
        <v/>
      </c>
      <c r="N46" s="21" t="n"/>
      <c r="O46" s="8" t="n"/>
      <c r="P46" s="23">
        <f>IF(E46="","",E46/'CRE Summary'!$B$3)</f>
        <v/>
      </c>
      <c r="Q46" s="3" t="n"/>
      <c r="R46" s="1" t="n"/>
      <c r="S46" s="21" t="n"/>
      <c r="T46" s="8" t="n"/>
      <c r="U46" s="2" t="n"/>
      <c r="V46" s="2" t="n"/>
      <c r="AA46" s="21" t="n"/>
      <c r="AB46" s="2" t="n"/>
      <c r="AC46" s="2" t="n"/>
      <c r="AD46" s="21" t="n"/>
    </row>
    <row r="47">
      <c r="B47" s="21" t="n"/>
      <c r="E47" s="2" t="n"/>
      <c r="F47" s="2" t="n"/>
      <c r="G47" s="3">
        <f>IF(OR(F47="",F47=0,E47=""),"",E47/F47-1)</f>
        <v/>
      </c>
      <c r="H47" s="1" t="n"/>
      <c r="I47" s="1" t="n"/>
      <c r="J47" s="18">
        <f>IF(OR(I47="",D47&lt;&gt;"Occupied"),"",MAX(0,(I47-Summary!$B$2)/365))</f>
        <v/>
      </c>
      <c r="K47" s="8" t="n"/>
      <c r="L47" s="22">
        <f>IF(OR(E47="",K47=""),0,E47*K47)</f>
        <v/>
      </c>
      <c r="N47" s="21" t="n"/>
      <c r="O47" s="8" t="n"/>
      <c r="P47" s="23">
        <f>IF(E47="","",E47/'CRE Summary'!$B$3)</f>
        <v/>
      </c>
      <c r="Q47" s="3" t="n"/>
      <c r="R47" s="1" t="n"/>
      <c r="S47" s="21" t="n"/>
      <c r="T47" s="8" t="n"/>
      <c r="U47" s="2" t="n"/>
      <c r="V47" s="2" t="n"/>
      <c r="AA47" s="21" t="n"/>
      <c r="AB47" s="2" t="n"/>
      <c r="AC47" s="2" t="n"/>
      <c r="AD47" s="21" t="n"/>
    </row>
    <row r="48">
      <c r="B48" s="21" t="n"/>
      <c r="E48" s="2" t="n"/>
      <c r="F48" s="2" t="n"/>
      <c r="G48" s="3">
        <f>IF(OR(F48="",F48=0,E48=""),"",E48/F48-1)</f>
        <v/>
      </c>
      <c r="H48" s="1" t="n"/>
      <c r="I48" s="1" t="n"/>
      <c r="J48" s="18">
        <f>IF(OR(I48="",D48&lt;&gt;"Occupied"),"",MAX(0,(I48-Summary!$B$2)/365))</f>
        <v/>
      </c>
      <c r="K48" s="8" t="n"/>
      <c r="L48" s="22">
        <f>IF(OR(E48="",K48=""),0,E48*K48)</f>
        <v/>
      </c>
      <c r="N48" s="21" t="n"/>
      <c r="O48" s="8" t="n"/>
      <c r="P48" s="23">
        <f>IF(E48="","",E48/'CRE Summary'!$B$3)</f>
        <v/>
      </c>
      <c r="Q48" s="3" t="n"/>
      <c r="R48" s="1" t="n"/>
      <c r="S48" s="21" t="n"/>
      <c r="T48" s="8" t="n"/>
      <c r="U48" s="2" t="n"/>
      <c r="V48" s="2" t="n"/>
      <c r="AA48" s="21" t="n"/>
      <c r="AB48" s="2" t="n"/>
      <c r="AC48" s="2" t="n"/>
      <c r="AD48" s="21" t="n"/>
    </row>
    <row r="49">
      <c r="B49" s="21" t="n"/>
      <c r="E49" s="2" t="n"/>
      <c r="F49" s="2" t="n"/>
      <c r="G49" s="3">
        <f>IF(OR(F49="",F49=0,E49=""),"",E49/F49-1)</f>
        <v/>
      </c>
      <c r="H49" s="1" t="n"/>
      <c r="I49" s="1" t="n"/>
      <c r="J49" s="18">
        <f>IF(OR(I49="",D49&lt;&gt;"Occupied"),"",MAX(0,(I49-Summary!$B$2)/365))</f>
        <v/>
      </c>
      <c r="K49" s="8" t="n"/>
      <c r="L49" s="22">
        <f>IF(OR(E49="",K49=""),0,E49*K49)</f>
        <v/>
      </c>
      <c r="N49" s="21" t="n"/>
      <c r="O49" s="8" t="n"/>
      <c r="P49" s="23">
        <f>IF(E49="","",E49/'CRE Summary'!$B$3)</f>
        <v/>
      </c>
      <c r="Q49" s="3" t="n"/>
      <c r="R49" s="1" t="n"/>
      <c r="S49" s="21" t="n"/>
      <c r="T49" s="8" t="n"/>
      <c r="U49" s="2" t="n"/>
      <c r="V49" s="2" t="n"/>
      <c r="AA49" s="21" t="n"/>
      <c r="AB49" s="2" t="n"/>
      <c r="AC49" s="2" t="n"/>
      <c r="AD49" s="21" t="n"/>
    </row>
    <row r="50">
      <c r="B50" s="21" t="n"/>
      <c r="E50" s="2" t="n"/>
      <c r="F50" s="2" t="n"/>
      <c r="G50" s="3">
        <f>IF(OR(F50="",F50=0,E50=""),"",E50/F50-1)</f>
        <v/>
      </c>
      <c r="H50" s="1" t="n"/>
      <c r="I50" s="1" t="n"/>
      <c r="J50" s="18">
        <f>IF(OR(I50="",D50&lt;&gt;"Occupied"),"",MAX(0,(I50-Summary!$B$2)/365))</f>
        <v/>
      </c>
      <c r="K50" s="8" t="n"/>
      <c r="L50" s="22">
        <f>IF(OR(E50="",K50=""),0,E50*K50)</f>
        <v/>
      </c>
      <c r="N50" s="21" t="n"/>
      <c r="O50" s="8" t="n"/>
      <c r="P50" s="23">
        <f>IF(E50="","",E50/'CRE Summary'!$B$3)</f>
        <v/>
      </c>
      <c r="Q50" s="3" t="n"/>
      <c r="R50" s="1" t="n"/>
      <c r="S50" s="21" t="n"/>
      <c r="T50" s="8" t="n"/>
      <c r="U50" s="2" t="n"/>
      <c r="V50" s="2" t="n"/>
      <c r="AA50" s="21" t="n"/>
      <c r="AB50" s="2" t="n"/>
      <c r="AC50" s="2" t="n"/>
      <c r="AD50" s="21" t="n"/>
    </row>
    <row r="51">
      <c r="B51" s="21" t="n"/>
      <c r="E51" s="2" t="n"/>
      <c r="F51" s="2" t="n"/>
      <c r="G51" s="3">
        <f>IF(OR(F51="",F51=0,E51=""),"",E51/F51-1)</f>
        <v/>
      </c>
      <c r="H51" s="1" t="n"/>
      <c r="I51" s="1" t="n"/>
      <c r="J51" s="18">
        <f>IF(OR(I51="",D51&lt;&gt;"Occupied"),"",MAX(0,(I51-Summary!$B$2)/365))</f>
        <v/>
      </c>
      <c r="K51" s="8" t="n"/>
      <c r="L51" s="22">
        <f>IF(OR(E51="",K51=""),0,E51*K51)</f>
        <v/>
      </c>
      <c r="N51" s="21" t="n"/>
      <c r="O51" s="8" t="n"/>
      <c r="P51" s="23">
        <f>IF(E51="","",E51/'CRE Summary'!$B$3)</f>
        <v/>
      </c>
      <c r="Q51" s="3" t="n"/>
      <c r="R51" s="1" t="n"/>
      <c r="S51" s="21" t="n"/>
      <c r="T51" s="8" t="n"/>
      <c r="U51" s="2" t="n"/>
      <c r="V51" s="2" t="n"/>
      <c r="AA51" s="21" t="n"/>
      <c r="AB51" s="2" t="n"/>
      <c r="AC51" s="2" t="n"/>
      <c r="AD51" s="21" t="n"/>
    </row>
    <row r="52">
      <c r="B52" s="21" t="n"/>
      <c r="E52" s="2" t="n"/>
      <c r="F52" s="2" t="n"/>
      <c r="G52" s="3">
        <f>IF(OR(F52="",F52=0,E52=""),"",E52/F52-1)</f>
        <v/>
      </c>
      <c r="H52" s="1" t="n"/>
      <c r="I52" s="1" t="n"/>
      <c r="J52" s="18">
        <f>IF(OR(I52="",D52&lt;&gt;"Occupied"),"",MAX(0,(I52-Summary!$B$2)/365))</f>
        <v/>
      </c>
      <c r="K52" s="8" t="n"/>
      <c r="L52" s="22">
        <f>IF(OR(E52="",K52=""),0,E52*K52)</f>
        <v/>
      </c>
      <c r="N52" s="21" t="n"/>
      <c r="O52" s="8" t="n"/>
      <c r="P52" s="23">
        <f>IF(E52="","",E52/'CRE Summary'!$B$3)</f>
        <v/>
      </c>
      <c r="Q52" s="3" t="n"/>
      <c r="R52" s="1" t="n"/>
      <c r="S52" s="21" t="n"/>
      <c r="T52" s="8" t="n"/>
      <c r="U52" s="2" t="n"/>
      <c r="V52" s="2" t="n"/>
      <c r="AA52" s="21" t="n"/>
      <c r="AB52" s="2" t="n"/>
      <c r="AC52" s="2" t="n"/>
      <c r="AD52" s="21" t="n"/>
    </row>
    <row r="53">
      <c r="B53" s="21" t="n"/>
      <c r="E53" s="2" t="n"/>
      <c r="F53" s="2" t="n"/>
      <c r="G53" s="3">
        <f>IF(OR(F53="",F53=0,E53=""),"",E53/F53-1)</f>
        <v/>
      </c>
      <c r="H53" s="1" t="n"/>
      <c r="I53" s="1" t="n"/>
      <c r="J53" s="18">
        <f>IF(OR(I53="",D53&lt;&gt;"Occupied"),"",MAX(0,(I53-Summary!$B$2)/365))</f>
        <v/>
      </c>
      <c r="K53" s="8" t="n"/>
      <c r="L53" s="22">
        <f>IF(OR(E53="",K53=""),0,E53*K53)</f>
        <v/>
      </c>
      <c r="N53" s="21" t="n"/>
      <c r="O53" s="8" t="n"/>
      <c r="P53" s="23">
        <f>IF(E53="","",E53/'CRE Summary'!$B$3)</f>
        <v/>
      </c>
      <c r="Q53" s="3" t="n"/>
      <c r="R53" s="1" t="n"/>
      <c r="S53" s="21" t="n"/>
      <c r="T53" s="8" t="n"/>
      <c r="U53" s="2" t="n"/>
      <c r="V53" s="2" t="n"/>
      <c r="AA53" s="21" t="n"/>
      <c r="AB53" s="2" t="n"/>
      <c r="AC53" s="2" t="n"/>
      <c r="AD53" s="21" t="n"/>
    </row>
    <row r="54">
      <c r="B54" s="21" t="n"/>
      <c r="E54" s="2" t="n"/>
      <c r="F54" s="2" t="n"/>
      <c r="G54" s="3">
        <f>IF(OR(F54="",F54=0,E54=""),"",E54/F54-1)</f>
        <v/>
      </c>
      <c r="H54" s="1" t="n"/>
      <c r="I54" s="1" t="n"/>
      <c r="J54" s="18">
        <f>IF(OR(I54="",D54&lt;&gt;"Occupied"),"",MAX(0,(I54-Summary!$B$2)/365))</f>
        <v/>
      </c>
      <c r="K54" s="8" t="n"/>
      <c r="L54" s="22">
        <f>IF(OR(E54="",K54=""),0,E54*K54)</f>
        <v/>
      </c>
      <c r="N54" s="21" t="n"/>
      <c r="O54" s="8" t="n"/>
      <c r="P54" s="23">
        <f>IF(E54="","",E54/'CRE Summary'!$B$3)</f>
        <v/>
      </c>
      <c r="Q54" s="3" t="n"/>
      <c r="R54" s="1" t="n"/>
      <c r="S54" s="21" t="n"/>
      <c r="T54" s="8" t="n"/>
      <c r="U54" s="2" t="n"/>
      <c r="V54" s="2" t="n"/>
      <c r="AA54" s="21" t="n"/>
      <c r="AB54" s="2" t="n"/>
      <c r="AC54" s="2" t="n"/>
      <c r="AD54" s="21" t="n"/>
    </row>
    <row r="55">
      <c r="B55" s="21" t="n"/>
      <c r="E55" s="2" t="n"/>
      <c r="F55" s="2" t="n"/>
      <c r="G55" s="3">
        <f>IF(OR(F55="",F55=0,E55=""),"",E55/F55-1)</f>
        <v/>
      </c>
      <c r="H55" s="1" t="n"/>
      <c r="I55" s="1" t="n"/>
      <c r="J55" s="18">
        <f>IF(OR(I55="",D55&lt;&gt;"Occupied"),"",MAX(0,(I55-Summary!$B$2)/365))</f>
        <v/>
      </c>
      <c r="K55" s="8" t="n"/>
      <c r="L55" s="22">
        <f>IF(OR(E55="",K55=""),0,E55*K55)</f>
        <v/>
      </c>
      <c r="N55" s="21" t="n"/>
      <c r="O55" s="8" t="n"/>
      <c r="P55" s="23">
        <f>IF(E55="","",E55/'CRE Summary'!$B$3)</f>
        <v/>
      </c>
      <c r="Q55" s="3" t="n"/>
      <c r="R55" s="1" t="n"/>
      <c r="S55" s="21" t="n"/>
      <c r="T55" s="8" t="n"/>
      <c r="U55" s="2" t="n"/>
      <c r="V55" s="2" t="n"/>
      <c r="AA55" s="21" t="n"/>
      <c r="AB55" s="2" t="n"/>
      <c r="AC55" s="2" t="n"/>
      <c r="AD55" s="21" t="n"/>
    </row>
    <row r="56">
      <c r="B56" s="21" t="n"/>
      <c r="E56" s="2" t="n"/>
      <c r="F56" s="2" t="n"/>
      <c r="G56" s="3">
        <f>IF(OR(F56="",F56=0,E56=""),"",E56/F56-1)</f>
        <v/>
      </c>
      <c r="H56" s="1" t="n"/>
      <c r="I56" s="1" t="n"/>
      <c r="J56" s="18">
        <f>IF(OR(I56="",D56&lt;&gt;"Occupied"),"",MAX(0,(I56-Summary!$B$2)/365))</f>
        <v/>
      </c>
      <c r="K56" s="8" t="n"/>
      <c r="L56" s="22">
        <f>IF(OR(E56="",K56=""),0,E56*K56)</f>
        <v/>
      </c>
      <c r="N56" s="21" t="n"/>
      <c r="O56" s="8" t="n"/>
      <c r="P56" s="23">
        <f>IF(E56="","",E56/'CRE Summary'!$B$3)</f>
        <v/>
      </c>
      <c r="Q56" s="3" t="n"/>
      <c r="R56" s="1" t="n"/>
      <c r="S56" s="21" t="n"/>
      <c r="T56" s="8" t="n"/>
      <c r="U56" s="2" t="n"/>
      <c r="V56" s="2" t="n"/>
      <c r="AA56" s="21" t="n"/>
      <c r="AB56" s="2" t="n"/>
      <c r="AC56" s="2" t="n"/>
      <c r="AD56" s="21" t="n"/>
    </row>
    <row r="57">
      <c r="B57" s="21" t="n"/>
      <c r="E57" s="2" t="n"/>
      <c r="F57" s="2" t="n"/>
      <c r="G57" s="3">
        <f>IF(OR(F57="",F57=0,E57=""),"",E57/F57-1)</f>
        <v/>
      </c>
      <c r="H57" s="1" t="n"/>
      <c r="I57" s="1" t="n"/>
      <c r="J57" s="18">
        <f>IF(OR(I57="",D57&lt;&gt;"Occupied"),"",MAX(0,(I57-Summary!$B$2)/365))</f>
        <v/>
      </c>
      <c r="K57" s="8" t="n"/>
      <c r="L57" s="22">
        <f>IF(OR(E57="",K57=""),0,E57*K57)</f>
        <v/>
      </c>
      <c r="N57" s="21" t="n"/>
      <c r="O57" s="8" t="n"/>
      <c r="P57" s="23">
        <f>IF(E57="","",E57/'CRE Summary'!$B$3)</f>
        <v/>
      </c>
      <c r="Q57" s="3" t="n"/>
      <c r="R57" s="1" t="n"/>
      <c r="S57" s="21" t="n"/>
      <c r="T57" s="8" t="n"/>
      <c r="U57" s="2" t="n"/>
      <c r="V57" s="2" t="n"/>
      <c r="AA57" s="21" t="n"/>
      <c r="AB57" s="2" t="n"/>
      <c r="AC57" s="2" t="n"/>
      <c r="AD57" s="21" t="n"/>
    </row>
    <row r="58">
      <c r="B58" s="21" t="n"/>
      <c r="E58" s="2" t="n"/>
      <c r="F58" s="2" t="n"/>
      <c r="G58" s="3">
        <f>IF(OR(F58="",F58=0,E58=""),"",E58/F58-1)</f>
        <v/>
      </c>
      <c r="H58" s="1" t="n"/>
      <c r="I58" s="1" t="n"/>
      <c r="J58" s="18">
        <f>IF(OR(I58="",D58&lt;&gt;"Occupied"),"",MAX(0,(I58-Summary!$B$2)/365))</f>
        <v/>
      </c>
      <c r="K58" s="8" t="n"/>
      <c r="L58" s="22">
        <f>IF(OR(E58="",K58=""),0,E58*K58)</f>
        <v/>
      </c>
      <c r="N58" s="21" t="n"/>
      <c r="O58" s="8" t="n"/>
      <c r="P58" s="23">
        <f>IF(E58="","",E58/'CRE Summary'!$B$3)</f>
        <v/>
      </c>
      <c r="Q58" s="3" t="n"/>
      <c r="R58" s="1" t="n"/>
      <c r="S58" s="21" t="n"/>
      <c r="T58" s="8" t="n"/>
      <c r="U58" s="2" t="n"/>
      <c r="V58" s="2" t="n"/>
      <c r="AA58" s="21" t="n"/>
      <c r="AB58" s="2" t="n"/>
      <c r="AC58" s="2" t="n"/>
      <c r="AD58" s="21" t="n"/>
    </row>
    <row r="59">
      <c r="B59" s="21" t="n"/>
      <c r="E59" s="2" t="n"/>
      <c r="F59" s="2" t="n"/>
      <c r="G59" s="3">
        <f>IF(OR(F59="",F59=0,E59=""),"",E59/F59-1)</f>
        <v/>
      </c>
      <c r="H59" s="1" t="n"/>
      <c r="I59" s="1" t="n"/>
      <c r="J59" s="18">
        <f>IF(OR(I59="",D59&lt;&gt;"Occupied"),"",MAX(0,(I59-Summary!$B$2)/365))</f>
        <v/>
      </c>
      <c r="K59" s="8" t="n"/>
      <c r="L59" s="22">
        <f>IF(OR(E59="",K59=""),0,E59*K59)</f>
        <v/>
      </c>
      <c r="N59" s="21" t="n"/>
      <c r="O59" s="8" t="n"/>
      <c r="P59" s="23">
        <f>IF(E59="","",E59/'CRE Summary'!$B$3)</f>
        <v/>
      </c>
      <c r="Q59" s="3" t="n"/>
      <c r="R59" s="1" t="n"/>
      <c r="S59" s="21" t="n"/>
      <c r="T59" s="8" t="n"/>
      <c r="U59" s="2" t="n"/>
      <c r="V59" s="2" t="n"/>
      <c r="AA59" s="21" t="n"/>
      <c r="AB59" s="2" t="n"/>
      <c r="AC59" s="2" t="n"/>
      <c r="AD59" s="21" t="n"/>
    </row>
    <row r="60">
      <c r="B60" s="21" t="n"/>
      <c r="E60" s="2" t="n"/>
      <c r="F60" s="2" t="n"/>
      <c r="G60" s="3">
        <f>IF(OR(F60="",F60=0,E60=""),"",E60/F60-1)</f>
        <v/>
      </c>
      <c r="H60" s="1" t="n"/>
      <c r="I60" s="1" t="n"/>
      <c r="J60" s="18">
        <f>IF(OR(I60="",D60&lt;&gt;"Occupied"),"",MAX(0,(I60-Summary!$B$2)/365))</f>
        <v/>
      </c>
      <c r="K60" s="8" t="n"/>
      <c r="L60" s="22">
        <f>IF(OR(E60="",K60=""),0,E60*K60)</f>
        <v/>
      </c>
      <c r="N60" s="21" t="n"/>
      <c r="O60" s="8" t="n"/>
      <c r="P60" s="23">
        <f>IF(E60="","",E60/'CRE Summary'!$B$3)</f>
        <v/>
      </c>
      <c r="Q60" s="3" t="n"/>
      <c r="R60" s="1" t="n"/>
      <c r="S60" s="21" t="n"/>
      <c r="T60" s="8" t="n"/>
      <c r="U60" s="2" t="n"/>
      <c r="V60" s="2" t="n"/>
      <c r="AA60" s="21" t="n"/>
      <c r="AB60" s="2" t="n"/>
      <c r="AC60" s="2" t="n"/>
      <c r="AD60" s="21" t="n"/>
    </row>
    <row r="62">
      <c r="A62" s="24" t="inlineStr">
        <is>
          <t>morainecre.com  |  Row per lease. Do not merge cells. Blue fill-in columns are inputs; calculated columns are formulas. Rows labelled EXAMPLE are sample data, delete them.</t>
        </is>
      </c>
    </row>
  </sheetData>
  <dataValidations count="4">
    <dataValidation sqref="D2:D60" showDropDown="0" showInputMessage="0" showErrorMessage="0" allowBlank="1" type="list">
      <formula1>"Occupied,Vacant,Pending / Signed Not Commenced"</formula1>
    </dataValidation>
    <dataValidation sqref="M2:M60" showDropDown="0" showInputMessage="0" showErrorMessage="0" allowBlank="1" type="list">
      <formula1>"Full Service Gross,Modified Gross,Base Year,NNN,Other"</formula1>
    </dataValidation>
    <dataValidation sqref="Z2:Z60" showDropDown="0" showInputMessage="0" showErrorMessage="0" allowBlank="1" type="list">
      <formula1>"Y,N"</formula1>
    </dataValidation>
    <dataValidation sqref="AE2:AE60" showDropDown="0" showInputMessage="0" showErrorMessage="0" allowBlank="1" type="list">
      <formula1>"Y,N"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L62"/>
  <sheetViews>
    <sheetView workbookViewId="0">
      <pane xSplit="3" ySplit="1" topLeftCell="D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9" customWidth="1" min="1" max="1"/>
    <col width="26" customWidth="1" min="2" max="2"/>
    <col width="11" customWidth="1" min="3" max="3"/>
    <col width="14" customWidth="1" min="4" max="4"/>
    <col width="11" customWidth="1" min="5" max="5"/>
    <col width="12" customWidth="1" min="6" max="6"/>
    <col width="13" customWidth="1" min="7" max="7"/>
    <col width="11" customWidth="1" min="8" max="8"/>
    <col width="12" customWidth="1" min="9" max="9"/>
    <col width="14" customWidth="1" min="10" max="10"/>
    <col width="11" customWidth="1" min="11" max="11"/>
    <col width="13" customWidth="1" min="12" max="12"/>
    <col width="14" customWidth="1" min="13" max="13"/>
    <col width="10" customWidth="1" min="14" max="14"/>
    <col width="10" customWidth="1" min="15" max="15"/>
    <col width="10" customWidth="1" min="16" max="16"/>
    <col width="11" customWidth="1" min="17" max="17"/>
    <col width="13" customWidth="1" min="18" max="18"/>
    <col width="10" customWidth="1" min="19" max="19"/>
    <col width="9" customWidth="1" min="20" max="20"/>
    <col width="11" customWidth="1" min="21" max="21"/>
    <col width="15" customWidth="1" min="22" max="22"/>
    <col width="14" customWidth="1" min="23" max="23"/>
    <col width="10" customWidth="1" min="24" max="24"/>
    <col width="10" customWidth="1" min="25" max="25"/>
    <col width="12" customWidth="1" min="26" max="26"/>
    <col width="18" customWidth="1" min="27" max="27"/>
    <col width="20" customWidth="1" min="28" max="28"/>
    <col width="13" customWidth="1" min="29" max="29"/>
    <col width="14" customWidth="1" min="30" max="30"/>
    <col width="14" customWidth="1" min="31" max="31"/>
    <col width="12" customWidth="1" min="32" max="32"/>
    <col width="11" customWidth="1" min="33" max="33"/>
    <col width="12" customWidth="1" min="34" max="34"/>
    <col width="10" customWidth="1" min="35" max="35"/>
    <col width="10" customWidth="1" min="36" max="36"/>
    <col width="11" customWidth="1" min="37" max="37"/>
    <col width="30" customWidth="1" min="38" max="38"/>
  </cols>
  <sheetData>
    <row r="1" ht="45" customHeight="1">
      <c r="A1" s="20" t="inlineStr">
        <is>
          <t>Suite</t>
        </is>
      </c>
      <c r="B1" s="20" t="inlineStr">
        <is>
          <t>Tenant</t>
        </is>
      </c>
      <c r="C1" s="20" t="inlineStr">
        <is>
          <t>Tenant Type</t>
        </is>
      </c>
      <c r="D1" s="20" t="inlineStr">
        <is>
          <t>Status</t>
        </is>
      </c>
      <c r="E1" s="20" t="inlineStr">
        <is>
          <t>GLA (SF)</t>
        </is>
      </c>
      <c r="F1" s="20" t="inlineStr">
        <is>
          <t>Lease Start</t>
        </is>
      </c>
      <c r="G1" s="20" t="inlineStr">
        <is>
          <t>Lease Expiration</t>
        </is>
      </c>
      <c r="H1" s="20" t="inlineStr">
        <is>
          <t>Remaining Term (yrs)</t>
        </is>
      </c>
      <c r="I1" s="20" t="inlineStr">
        <is>
          <t>Base Rent ($/SF/Yr)</t>
        </is>
      </c>
      <c r="J1" s="20" t="inlineStr">
        <is>
          <t>Annual Base Rent</t>
        </is>
      </c>
      <c r="K1" s="20" t="inlineStr">
        <is>
          <t>Annual Escalation %</t>
        </is>
      </c>
      <c r="L1" s="20" t="inlineStr">
        <is>
          <t>Next Escalation Date</t>
        </is>
      </c>
      <c r="M1" s="20" t="inlineStr">
        <is>
          <t>Recovery Structure</t>
        </is>
      </c>
      <c r="N1" s="20" t="inlineStr">
        <is>
          <t>Pro-Rata Share %</t>
        </is>
      </c>
      <c r="O1" s="20" t="inlineStr">
        <is>
          <t>CAM ($/SF/Yr)</t>
        </is>
      </c>
      <c r="P1" s="20" t="inlineStr">
        <is>
          <t>Tax ($/SF/Yr)</t>
        </is>
      </c>
      <c r="Q1" s="20" t="inlineStr">
        <is>
          <t>Insurance ($/SF/Yr)</t>
        </is>
      </c>
      <c r="R1" s="20" t="inlineStr">
        <is>
          <t>Annual Recoveries ($)</t>
        </is>
      </c>
      <c r="S1" s="20" t="inlineStr">
        <is>
          <t>CAM Cap % (YoY)</t>
        </is>
      </c>
      <c r="T1" s="20" t="inlineStr">
        <is>
          <t>Admin Fee %</t>
        </is>
      </c>
      <c r="U1" s="20" t="inlineStr">
        <is>
          <t>Percentage Rent Rate %</t>
        </is>
      </c>
      <c r="V1" s="20" t="inlineStr">
        <is>
          <t>Percentage Rent Breakpoint ($ sales)</t>
        </is>
      </c>
      <c r="W1" s="20" t="inlineStr">
        <is>
          <t>Reported Sales, TTM ($)</t>
        </is>
      </c>
      <c r="X1" s="20" t="inlineStr">
        <is>
          <t>Sales ($/SF)</t>
        </is>
      </c>
      <c r="Y1" s="20" t="inlineStr">
        <is>
          <t>Occupancy Cost Ratio</t>
        </is>
      </c>
      <c r="Z1" s="20" t="inlineStr">
        <is>
          <t>Percentage Rent Due ($)</t>
        </is>
      </c>
      <c r="AA1" s="20" t="inlineStr">
        <is>
          <t>Co-Tenancy Clause (Y/N, which)</t>
        </is>
      </c>
      <c r="AB1" s="20" t="inlineStr">
        <is>
          <t>Exclusive Use Rights</t>
        </is>
      </c>
      <c r="AC1" s="20" t="inlineStr">
        <is>
          <t>Kick-Out Sales Threshold ($)</t>
        </is>
      </c>
      <c r="AD1" s="20" t="inlineStr">
        <is>
          <t>Continuous Operation Covenant (Y/N)</t>
        </is>
      </c>
      <c r="AE1" s="20" t="inlineStr">
        <is>
          <t>Renewal Options (count x yrs)</t>
        </is>
      </c>
      <c r="AF1" s="20" t="inlineStr">
        <is>
          <t>Free Rent Remaining (mo)</t>
        </is>
      </c>
      <c r="AG1" s="20" t="inlineStr">
        <is>
          <t>TI Allowance ($/SF)</t>
        </is>
      </c>
      <c r="AH1" s="20" t="inlineStr">
        <is>
          <t>Security Deposit</t>
        </is>
      </c>
      <c r="AI1" s="20" t="inlineStr">
        <is>
          <t>AR Balance</t>
        </is>
      </c>
      <c r="AJ1" s="20" t="inlineStr">
        <is>
          <t>Days Delinquent</t>
        </is>
      </c>
      <c r="AK1" s="20" t="inlineStr">
        <is>
          <t>Signed Lease on File (Y/N)</t>
        </is>
      </c>
      <c r="AL1" s="20" t="inlineStr">
        <is>
          <t>Notes</t>
        </is>
      </c>
    </row>
    <row r="2">
      <c r="A2" t="inlineStr">
        <is>
          <t>A1</t>
        </is>
      </c>
      <c r="B2" t="inlineStr">
        <is>
          <t>Example Anchor (sample)</t>
        </is>
      </c>
      <c r="C2" t="inlineStr">
        <is>
          <t>Anchor</t>
        </is>
      </c>
      <c r="D2" t="inlineStr">
        <is>
          <t>Occupied</t>
        </is>
      </c>
      <c r="E2" s="2" t="n">
        <v>28000</v>
      </c>
      <c r="F2" s="1" t="n">
        <v>44256</v>
      </c>
      <c r="G2" s="1" t="n">
        <v>47907</v>
      </c>
      <c r="H2" s="18">
        <f>IF(OR(G2="",D2&lt;&gt;"Occupied"),"",MAX(0,(G2-Summary!$B$2)/365))</f>
        <v/>
      </c>
      <c r="I2" s="8" t="n">
        <v>14</v>
      </c>
      <c r="J2" s="22">
        <f>IF(OR(E2="",I2=""),0,E2*I2)</f>
        <v/>
      </c>
      <c r="K2" s="3" t="n">
        <v>0</v>
      </c>
      <c r="L2" s="1" t="n"/>
      <c r="M2" t="inlineStr">
        <is>
          <t>NNN</t>
        </is>
      </c>
      <c r="N2" s="23">
        <f>IF(E2="","",E2/'CRE Summary'!$C$3)</f>
        <v/>
      </c>
      <c r="O2" s="8" t="n">
        <v>3.1</v>
      </c>
      <c r="P2" s="8" t="n">
        <v>2.4</v>
      </c>
      <c r="Q2" s="8" t="n">
        <v>0.55</v>
      </c>
      <c r="R2" s="22">
        <f>IF(E2="",0,E2*(O2+P2+Q2))</f>
        <v/>
      </c>
      <c r="S2" s="3" t="n">
        <v>0.05</v>
      </c>
      <c r="T2" s="3" t="n">
        <v>0.1</v>
      </c>
      <c r="U2" s="3" t="n">
        <v>0.02</v>
      </c>
      <c r="V2" s="2" t="n">
        <v>19600000</v>
      </c>
      <c r="W2" s="2" t="n">
        <v>21000000</v>
      </c>
      <c r="X2" s="2">
        <f>IF(OR(W2="",E2="",E2=0),"",W2/E2)</f>
        <v/>
      </c>
      <c r="Y2" s="3">
        <f>IF(OR(W2="",W2=0),"",(J2+R2)/W2)</f>
        <v/>
      </c>
      <c r="Z2" s="2">
        <f>IF(OR(U2="",V2="",W2=""),"",MAX(0,U2*(W2-V2)))</f>
        <v/>
      </c>
      <c r="AA2" t="inlineStr">
        <is>
          <t>Y, opening and operating</t>
        </is>
      </c>
      <c r="AB2" t="inlineStr">
        <is>
          <t>Grocery</t>
        </is>
      </c>
      <c r="AC2" s="2" t="n">
        <v>0</v>
      </c>
      <c r="AD2" t="inlineStr">
        <is>
          <t>Y</t>
        </is>
      </c>
      <c r="AE2" t="inlineStr">
        <is>
          <t>3 x 5</t>
        </is>
      </c>
      <c r="AF2" s="21" t="n">
        <v>0</v>
      </c>
      <c r="AG2" s="8" t="n">
        <v>0</v>
      </c>
      <c r="AH2" s="2" t="n">
        <v>0</v>
      </c>
      <c r="AI2" s="2" t="n">
        <v>0</v>
      </c>
      <c r="AJ2" s="21" t="n">
        <v>0</v>
      </c>
      <c r="AK2" t="inlineStr">
        <is>
          <t>Y</t>
        </is>
      </c>
      <c r="AL2" t="inlineStr">
        <is>
          <t>EXAMPLE ROW: replace with your data</t>
        </is>
      </c>
    </row>
    <row r="3">
      <c r="A3" t="inlineStr">
        <is>
          <t>B4</t>
        </is>
      </c>
      <c r="B3" t="inlineStr">
        <is>
          <t>Example Inline Tenant (sample)</t>
        </is>
      </c>
      <c r="C3" t="inlineStr">
        <is>
          <t>Inline</t>
        </is>
      </c>
      <c r="D3" t="inlineStr">
        <is>
          <t>Occupied</t>
        </is>
      </c>
      <c r="E3" s="2" t="n">
        <v>1800</v>
      </c>
      <c r="F3" s="1" t="n">
        <v>45444</v>
      </c>
      <c r="G3" s="1" t="n">
        <v>47269</v>
      </c>
      <c r="H3" s="18">
        <f>IF(OR(G3="",D3&lt;&gt;"Occupied"),"",MAX(0,(G3-Summary!$B$2)/365))</f>
        <v/>
      </c>
      <c r="I3" s="8" t="n">
        <v>32</v>
      </c>
      <c r="J3" s="22">
        <f>IF(OR(E3="",I3=""),0,E3*I3)</f>
        <v/>
      </c>
      <c r="K3" s="3" t="n">
        <v>0.03</v>
      </c>
      <c r="L3" s="1" t="n">
        <v>46174</v>
      </c>
      <c r="M3" t="inlineStr">
        <is>
          <t>NNN</t>
        </is>
      </c>
      <c r="N3" s="23">
        <f>IF(E3="","",E3/'CRE Summary'!$C$3)</f>
        <v/>
      </c>
      <c r="O3" s="8" t="n">
        <v>3.1</v>
      </c>
      <c r="P3" s="8" t="n">
        <v>2.4</v>
      </c>
      <c r="Q3" s="8" t="n">
        <v>0.55</v>
      </c>
      <c r="R3" s="22">
        <f>IF(E3="",0,E3*(O3+P3+Q3))</f>
        <v/>
      </c>
      <c r="S3" s="3" t="n">
        <v>0.05</v>
      </c>
      <c r="T3" s="3" t="n">
        <v>0.15</v>
      </c>
      <c r="U3" s="3" t="n"/>
      <c r="V3" s="2" t="n"/>
      <c r="W3" s="2" t="n">
        <v>900000</v>
      </c>
      <c r="X3" s="2">
        <f>IF(OR(W3="",E3="",E3=0),"",W3/E3)</f>
        <v/>
      </c>
      <c r="Y3" s="3">
        <f>IF(OR(W3="",W3=0),"",(J3+R3)/W3)</f>
        <v/>
      </c>
      <c r="Z3" s="2">
        <f>IF(OR(U3="",V3="",W3=""),"",MAX(0,U3*(W3-V3)))</f>
        <v/>
      </c>
      <c r="AC3" s="2" t="n">
        <v>750000</v>
      </c>
      <c r="AD3" t="inlineStr">
        <is>
          <t>N</t>
        </is>
      </c>
      <c r="AE3" t="inlineStr">
        <is>
          <t>1 x 5</t>
        </is>
      </c>
      <c r="AF3" s="21" t="n">
        <v>0</v>
      </c>
      <c r="AG3" s="8" t="n">
        <v>25</v>
      </c>
      <c r="AH3" s="2" t="n">
        <v>9600</v>
      </c>
      <c r="AI3" s="2" t="n">
        <v>0</v>
      </c>
      <c r="AJ3" s="21" t="n">
        <v>0</v>
      </c>
      <c r="AK3" t="inlineStr">
        <is>
          <t>Y</t>
        </is>
      </c>
      <c r="AL3" t="inlineStr">
        <is>
          <t>EXAMPLE ROW</t>
        </is>
      </c>
    </row>
    <row r="4">
      <c r="A4" t="inlineStr">
        <is>
          <t>B5</t>
        </is>
      </c>
      <c r="B4" t="inlineStr">
        <is>
          <t>VACANT</t>
        </is>
      </c>
      <c r="C4" t="inlineStr">
        <is>
          <t>Inline</t>
        </is>
      </c>
      <c r="D4" t="inlineStr">
        <is>
          <t>Vacant</t>
        </is>
      </c>
      <c r="E4" s="2" t="n">
        <v>2200</v>
      </c>
      <c r="F4" s="1" t="n"/>
      <c r="G4" s="1" t="n"/>
      <c r="H4" s="18">
        <f>IF(OR(G4="",D4&lt;&gt;"Occupied"),"",MAX(0,(G4-Summary!$B$2)/365))</f>
        <v/>
      </c>
      <c r="I4" s="8" t="n"/>
      <c r="J4" s="22">
        <f>IF(OR(E4="",I4=""),0,E4*I4)</f>
        <v/>
      </c>
      <c r="K4" s="3" t="n"/>
      <c r="L4" s="1" t="n"/>
      <c r="N4" s="23">
        <f>IF(E4="","",E4/'CRE Summary'!$C$3)</f>
        <v/>
      </c>
      <c r="O4" s="8" t="n"/>
      <c r="P4" s="8" t="n"/>
      <c r="Q4" s="8" t="n"/>
      <c r="R4" s="22">
        <f>IF(E4="",0,E4*(O4+P4+Q4))</f>
        <v/>
      </c>
      <c r="S4" s="3" t="n"/>
      <c r="T4" s="3" t="n"/>
      <c r="U4" s="3" t="n"/>
      <c r="V4" s="2" t="n"/>
      <c r="W4" s="2" t="n"/>
      <c r="X4" s="2">
        <f>IF(OR(W4="",E4="",E4=0),"",W4/E4)</f>
        <v/>
      </c>
      <c r="Y4" s="3">
        <f>IF(OR(W4="",W4=0),"",(J4+R4)/W4)</f>
        <v/>
      </c>
      <c r="Z4" s="2">
        <f>IF(OR(U4="",V4="",W4=""),"",MAX(0,U4*(W4-V4)))</f>
        <v/>
      </c>
      <c r="AC4" s="2" t="n"/>
      <c r="AF4" s="21" t="n"/>
      <c r="AG4" s="8" t="n"/>
      <c r="AH4" s="2" t="n"/>
      <c r="AI4" s="2" t="n"/>
      <c r="AJ4" s="21" t="n"/>
      <c r="AL4" t="inlineStr">
        <is>
          <t>EXAMPLE ROW: marketed space</t>
        </is>
      </c>
    </row>
    <row r="5">
      <c r="E5" s="2" t="n"/>
      <c r="F5" s="1" t="n"/>
      <c r="G5" s="1" t="n"/>
      <c r="H5" s="18">
        <f>IF(OR(G5="",D5&lt;&gt;"Occupied"),"",MAX(0,(G5-Summary!$B$2)/365))</f>
        <v/>
      </c>
      <c r="I5" s="8" t="n"/>
      <c r="J5" s="22">
        <f>IF(OR(E5="",I5=""),0,E5*I5)</f>
        <v/>
      </c>
      <c r="K5" s="3" t="n"/>
      <c r="L5" s="1" t="n"/>
      <c r="N5" s="23">
        <f>IF(E5="","",E5/'CRE Summary'!$C$3)</f>
        <v/>
      </c>
      <c r="O5" s="8" t="n"/>
      <c r="P5" s="8" t="n"/>
      <c r="Q5" s="8" t="n"/>
      <c r="R5" s="22">
        <f>IF(E5="",0,E5*(O5+P5+Q5))</f>
        <v/>
      </c>
      <c r="S5" s="3" t="n"/>
      <c r="T5" s="3" t="n"/>
      <c r="U5" s="3" t="n"/>
      <c r="V5" s="2" t="n"/>
      <c r="W5" s="2" t="n"/>
      <c r="X5" s="2">
        <f>IF(OR(W5="",E5="",E5=0),"",W5/E5)</f>
        <v/>
      </c>
      <c r="Y5" s="3">
        <f>IF(OR(W5="",W5=0),"",(J5+R5)/W5)</f>
        <v/>
      </c>
      <c r="Z5" s="2">
        <f>IF(OR(U5="",V5="",W5=""),"",MAX(0,U5*(W5-V5)))</f>
        <v/>
      </c>
      <c r="AC5" s="2" t="n"/>
      <c r="AF5" s="21" t="n"/>
      <c r="AG5" s="8" t="n"/>
      <c r="AH5" s="2" t="n"/>
      <c r="AI5" s="2" t="n"/>
      <c r="AJ5" s="21" t="n"/>
    </row>
    <row r="6">
      <c r="E6" s="2" t="n"/>
      <c r="F6" s="1" t="n"/>
      <c r="G6" s="1" t="n"/>
      <c r="H6" s="18">
        <f>IF(OR(G6="",D6&lt;&gt;"Occupied"),"",MAX(0,(G6-Summary!$B$2)/365))</f>
        <v/>
      </c>
      <c r="I6" s="8" t="n"/>
      <c r="J6" s="22">
        <f>IF(OR(E6="",I6=""),0,E6*I6)</f>
        <v/>
      </c>
      <c r="K6" s="3" t="n"/>
      <c r="L6" s="1" t="n"/>
      <c r="N6" s="23">
        <f>IF(E6="","",E6/'CRE Summary'!$C$3)</f>
        <v/>
      </c>
      <c r="O6" s="8" t="n"/>
      <c r="P6" s="8" t="n"/>
      <c r="Q6" s="8" t="n"/>
      <c r="R6" s="22">
        <f>IF(E6="",0,E6*(O6+P6+Q6))</f>
        <v/>
      </c>
      <c r="S6" s="3" t="n"/>
      <c r="T6" s="3" t="n"/>
      <c r="U6" s="3" t="n"/>
      <c r="V6" s="2" t="n"/>
      <c r="W6" s="2" t="n"/>
      <c r="X6" s="2">
        <f>IF(OR(W6="",E6="",E6=0),"",W6/E6)</f>
        <v/>
      </c>
      <c r="Y6" s="3">
        <f>IF(OR(W6="",W6=0),"",(J6+R6)/W6)</f>
        <v/>
      </c>
      <c r="Z6" s="2">
        <f>IF(OR(U6="",V6="",W6=""),"",MAX(0,U6*(W6-V6)))</f>
        <v/>
      </c>
      <c r="AC6" s="2" t="n"/>
      <c r="AF6" s="21" t="n"/>
      <c r="AG6" s="8" t="n"/>
      <c r="AH6" s="2" t="n"/>
      <c r="AI6" s="2" t="n"/>
      <c r="AJ6" s="21" t="n"/>
    </row>
    <row r="7">
      <c r="E7" s="2" t="n"/>
      <c r="F7" s="1" t="n"/>
      <c r="G7" s="1" t="n"/>
      <c r="H7" s="18">
        <f>IF(OR(G7="",D7&lt;&gt;"Occupied"),"",MAX(0,(G7-Summary!$B$2)/365))</f>
        <v/>
      </c>
      <c r="I7" s="8" t="n"/>
      <c r="J7" s="22">
        <f>IF(OR(E7="",I7=""),0,E7*I7)</f>
        <v/>
      </c>
      <c r="K7" s="3" t="n"/>
      <c r="L7" s="1" t="n"/>
      <c r="N7" s="23">
        <f>IF(E7="","",E7/'CRE Summary'!$C$3)</f>
        <v/>
      </c>
      <c r="O7" s="8" t="n"/>
      <c r="P7" s="8" t="n"/>
      <c r="Q7" s="8" t="n"/>
      <c r="R7" s="22">
        <f>IF(E7="",0,E7*(O7+P7+Q7))</f>
        <v/>
      </c>
      <c r="S7" s="3" t="n"/>
      <c r="T7" s="3" t="n"/>
      <c r="U7" s="3" t="n"/>
      <c r="V7" s="2" t="n"/>
      <c r="W7" s="2" t="n"/>
      <c r="X7" s="2">
        <f>IF(OR(W7="",E7="",E7=0),"",W7/E7)</f>
        <v/>
      </c>
      <c r="Y7" s="3">
        <f>IF(OR(W7="",W7=0),"",(J7+R7)/W7)</f>
        <v/>
      </c>
      <c r="Z7" s="2">
        <f>IF(OR(U7="",V7="",W7=""),"",MAX(0,U7*(W7-V7)))</f>
        <v/>
      </c>
      <c r="AC7" s="2" t="n"/>
      <c r="AF7" s="21" t="n"/>
      <c r="AG7" s="8" t="n"/>
      <c r="AH7" s="2" t="n"/>
      <c r="AI7" s="2" t="n"/>
      <c r="AJ7" s="21" t="n"/>
    </row>
    <row r="8">
      <c r="E8" s="2" t="n"/>
      <c r="F8" s="1" t="n"/>
      <c r="G8" s="1" t="n"/>
      <c r="H8" s="18">
        <f>IF(OR(G8="",D8&lt;&gt;"Occupied"),"",MAX(0,(G8-Summary!$B$2)/365))</f>
        <v/>
      </c>
      <c r="I8" s="8" t="n"/>
      <c r="J8" s="22">
        <f>IF(OR(E8="",I8=""),0,E8*I8)</f>
        <v/>
      </c>
      <c r="K8" s="3" t="n"/>
      <c r="L8" s="1" t="n"/>
      <c r="N8" s="23">
        <f>IF(E8="","",E8/'CRE Summary'!$C$3)</f>
        <v/>
      </c>
      <c r="O8" s="8" t="n"/>
      <c r="P8" s="8" t="n"/>
      <c r="Q8" s="8" t="n"/>
      <c r="R8" s="22">
        <f>IF(E8="",0,E8*(O8+P8+Q8))</f>
        <v/>
      </c>
      <c r="S8" s="3" t="n"/>
      <c r="T8" s="3" t="n"/>
      <c r="U8" s="3" t="n"/>
      <c r="V8" s="2" t="n"/>
      <c r="W8" s="2" t="n"/>
      <c r="X8" s="2">
        <f>IF(OR(W8="",E8="",E8=0),"",W8/E8)</f>
        <v/>
      </c>
      <c r="Y8" s="3">
        <f>IF(OR(W8="",W8=0),"",(J8+R8)/W8)</f>
        <v/>
      </c>
      <c r="Z8" s="2">
        <f>IF(OR(U8="",V8="",W8=""),"",MAX(0,U8*(W8-V8)))</f>
        <v/>
      </c>
      <c r="AC8" s="2" t="n"/>
      <c r="AF8" s="21" t="n"/>
      <c r="AG8" s="8" t="n"/>
      <c r="AH8" s="2" t="n"/>
      <c r="AI8" s="2" t="n"/>
      <c r="AJ8" s="21" t="n"/>
    </row>
    <row r="9">
      <c r="E9" s="2" t="n"/>
      <c r="F9" s="1" t="n"/>
      <c r="G9" s="1" t="n"/>
      <c r="H9" s="18">
        <f>IF(OR(G9="",D9&lt;&gt;"Occupied"),"",MAX(0,(G9-Summary!$B$2)/365))</f>
        <v/>
      </c>
      <c r="I9" s="8" t="n"/>
      <c r="J9" s="22">
        <f>IF(OR(E9="",I9=""),0,E9*I9)</f>
        <v/>
      </c>
      <c r="K9" s="3" t="n"/>
      <c r="L9" s="1" t="n"/>
      <c r="N9" s="23">
        <f>IF(E9="","",E9/'CRE Summary'!$C$3)</f>
        <v/>
      </c>
      <c r="O9" s="8" t="n"/>
      <c r="P9" s="8" t="n"/>
      <c r="Q9" s="8" t="n"/>
      <c r="R9" s="22">
        <f>IF(E9="",0,E9*(O9+P9+Q9))</f>
        <v/>
      </c>
      <c r="S9" s="3" t="n"/>
      <c r="T9" s="3" t="n"/>
      <c r="U9" s="3" t="n"/>
      <c r="V9" s="2" t="n"/>
      <c r="W9" s="2" t="n"/>
      <c r="X9" s="2">
        <f>IF(OR(W9="",E9="",E9=0),"",W9/E9)</f>
        <v/>
      </c>
      <c r="Y9" s="3">
        <f>IF(OR(W9="",W9=0),"",(J9+R9)/W9)</f>
        <v/>
      </c>
      <c r="Z9" s="2">
        <f>IF(OR(U9="",V9="",W9=""),"",MAX(0,U9*(W9-V9)))</f>
        <v/>
      </c>
      <c r="AC9" s="2" t="n"/>
      <c r="AF9" s="21" t="n"/>
      <c r="AG9" s="8" t="n"/>
      <c r="AH9" s="2" t="n"/>
      <c r="AI9" s="2" t="n"/>
      <c r="AJ9" s="21" t="n"/>
    </row>
    <row r="10">
      <c r="E10" s="2" t="n"/>
      <c r="F10" s="1" t="n"/>
      <c r="G10" s="1" t="n"/>
      <c r="H10" s="18">
        <f>IF(OR(G10="",D10&lt;&gt;"Occupied"),"",MAX(0,(G10-Summary!$B$2)/365))</f>
        <v/>
      </c>
      <c r="I10" s="8" t="n"/>
      <c r="J10" s="22">
        <f>IF(OR(E10="",I10=""),0,E10*I10)</f>
        <v/>
      </c>
      <c r="K10" s="3" t="n"/>
      <c r="L10" s="1" t="n"/>
      <c r="N10" s="23">
        <f>IF(E10="","",E10/'CRE Summary'!$C$3)</f>
        <v/>
      </c>
      <c r="O10" s="8" t="n"/>
      <c r="P10" s="8" t="n"/>
      <c r="Q10" s="8" t="n"/>
      <c r="R10" s="22">
        <f>IF(E10="",0,E10*(O10+P10+Q10))</f>
        <v/>
      </c>
      <c r="S10" s="3" t="n"/>
      <c r="T10" s="3" t="n"/>
      <c r="U10" s="3" t="n"/>
      <c r="V10" s="2" t="n"/>
      <c r="W10" s="2" t="n"/>
      <c r="X10" s="2">
        <f>IF(OR(W10="",E10="",E10=0),"",W10/E10)</f>
        <v/>
      </c>
      <c r="Y10" s="3">
        <f>IF(OR(W10="",W10=0),"",(J10+R10)/W10)</f>
        <v/>
      </c>
      <c r="Z10" s="2">
        <f>IF(OR(U10="",V10="",W10=""),"",MAX(0,U10*(W10-V10)))</f>
        <v/>
      </c>
      <c r="AC10" s="2" t="n"/>
      <c r="AF10" s="21" t="n"/>
      <c r="AG10" s="8" t="n"/>
      <c r="AH10" s="2" t="n"/>
      <c r="AI10" s="2" t="n"/>
      <c r="AJ10" s="21" t="n"/>
    </row>
    <row r="11">
      <c r="E11" s="2" t="n"/>
      <c r="F11" s="1" t="n"/>
      <c r="G11" s="1" t="n"/>
      <c r="H11" s="18">
        <f>IF(OR(G11="",D11&lt;&gt;"Occupied"),"",MAX(0,(G11-Summary!$B$2)/365))</f>
        <v/>
      </c>
      <c r="I11" s="8" t="n"/>
      <c r="J11" s="22">
        <f>IF(OR(E11="",I11=""),0,E11*I11)</f>
        <v/>
      </c>
      <c r="K11" s="3" t="n"/>
      <c r="L11" s="1" t="n"/>
      <c r="N11" s="23">
        <f>IF(E11="","",E11/'CRE Summary'!$C$3)</f>
        <v/>
      </c>
      <c r="O11" s="8" t="n"/>
      <c r="P11" s="8" t="n"/>
      <c r="Q11" s="8" t="n"/>
      <c r="R11" s="22">
        <f>IF(E11="",0,E11*(O11+P11+Q11))</f>
        <v/>
      </c>
      <c r="S11" s="3" t="n"/>
      <c r="T11" s="3" t="n"/>
      <c r="U11" s="3" t="n"/>
      <c r="V11" s="2" t="n"/>
      <c r="W11" s="2" t="n"/>
      <c r="X11" s="2">
        <f>IF(OR(W11="",E11="",E11=0),"",W11/E11)</f>
        <v/>
      </c>
      <c r="Y11" s="3">
        <f>IF(OR(W11="",W11=0),"",(J11+R11)/W11)</f>
        <v/>
      </c>
      <c r="Z11" s="2">
        <f>IF(OR(U11="",V11="",W11=""),"",MAX(0,U11*(W11-V11)))</f>
        <v/>
      </c>
      <c r="AC11" s="2" t="n"/>
      <c r="AF11" s="21" t="n"/>
      <c r="AG11" s="8" t="n"/>
      <c r="AH11" s="2" t="n"/>
      <c r="AI11" s="2" t="n"/>
      <c r="AJ11" s="21" t="n"/>
    </row>
    <row r="12">
      <c r="E12" s="2" t="n"/>
      <c r="F12" s="1" t="n"/>
      <c r="G12" s="1" t="n"/>
      <c r="H12" s="18">
        <f>IF(OR(G12="",D12&lt;&gt;"Occupied"),"",MAX(0,(G12-Summary!$B$2)/365))</f>
        <v/>
      </c>
      <c r="I12" s="8" t="n"/>
      <c r="J12" s="22">
        <f>IF(OR(E12="",I12=""),0,E12*I12)</f>
        <v/>
      </c>
      <c r="K12" s="3" t="n"/>
      <c r="L12" s="1" t="n"/>
      <c r="N12" s="23">
        <f>IF(E12="","",E12/'CRE Summary'!$C$3)</f>
        <v/>
      </c>
      <c r="O12" s="8" t="n"/>
      <c r="P12" s="8" t="n"/>
      <c r="Q12" s="8" t="n"/>
      <c r="R12" s="22">
        <f>IF(E12="",0,E12*(O12+P12+Q12))</f>
        <v/>
      </c>
      <c r="S12" s="3" t="n"/>
      <c r="T12" s="3" t="n"/>
      <c r="U12" s="3" t="n"/>
      <c r="V12" s="2" t="n"/>
      <c r="W12" s="2" t="n"/>
      <c r="X12" s="2">
        <f>IF(OR(W12="",E12="",E12=0),"",W12/E12)</f>
        <v/>
      </c>
      <c r="Y12" s="3">
        <f>IF(OR(W12="",W12=0),"",(J12+R12)/W12)</f>
        <v/>
      </c>
      <c r="Z12" s="2">
        <f>IF(OR(U12="",V12="",W12=""),"",MAX(0,U12*(W12-V12)))</f>
        <v/>
      </c>
      <c r="AC12" s="2" t="n"/>
      <c r="AF12" s="21" t="n"/>
      <c r="AG12" s="8" t="n"/>
      <c r="AH12" s="2" t="n"/>
      <c r="AI12" s="2" t="n"/>
      <c r="AJ12" s="21" t="n"/>
    </row>
    <row r="13">
      <c r="E13" s="2" t="n"/>
      <c r="F13" s="1" t="n"/>
      <c r="G13" s="1" t="n"/>
      <c r="H13" s="18">
        <f>IF(OR(G13="",D13&lt;&gt;"Occupied"),"",MAX(0,(G13-Summary!$B$2)/365))</f>
        <v/>
      </c>
      <c r="I13" s="8" t="n"/>
      <c r="J13" s="22">
        <f>IF(OR(E13="",I13=""),0,E13*I13)</f>
        <v/>
      </c>
      <c r="K13" s="3" t="n"/>
      <c r="L13" s="1" t="n"/>
      <c r="N13" s="23">
        <f>IF(E13="","",E13/'CRE Summary'!$C$3)</f>
        <v/>
      </c>
      <c r="O13" s="8" t="n"/>
      <c r="P13" s="8" t="n"/>
      <c r="Q13" s="8" t="n"/>
      <c r="R13" s="22">
        <f>IF(E13="",0,E13*(O13+P13+Q13))</f>
        <v/>
      </c>
      <c r="S13" s="3" t="n"/>
      <c r="T13" s="3" t="n"/>
      <c r="U13" s="3" t="n"/>
      <c r="V13" s="2" t="n"/>
      <c r="W13" s="2" t="n"/>
      <c r="X13" s="2">
        <f>IF(OR(W13="",E13="",E13=0),"",W13/E13)</f>
        <v/>
      </c>
      <c r="Y13" s="3">
        <f>IF(OR(W13="",W13=0),"",(J13+R13)/W13)</f>
        <v/>
      </c>
      <c r="Z13" s="2">
        <f>IF(OR(U13="",V13="",W13=""),"",MAX(0,U13*(W13-V13)))</f>
        <v/>
      </c>
      <c r="AC13" s="2" t="n"/>
      <c r="AF13" s="21" t="n"/>
      <c r="AG13" s="8" t="n"/>
      <c r="AH13" s="2" t="n"/>
      <c r="AI13" s="2" t="n"/>
      <c r="AJ13" s="21" t="n"/>
    </row>
    <row r="14">
      <c r="E14" s="2" t="n"/>
      <c r="F14" s="1" t="n"/>
      <c r="G14" s="1" t="n"/>
      <c r="H14" s="18">
        <f>IF(OR(G14="",D14&lt;&gt;"Occupied"),"",MAX(0,(G14-Summary!$B$2)/365))</f>
        <v/>
      </c>
      <c r="I14" s="8" t="n"/>
      <c r="J14" s="22">
        <f>IF(OR(E14="",I14=""),0,E14*I14)</f>
        <v/>
      </c>
      <c r="K14" s="3" t="n"/>
      <c r="L14" s="1" t="n"/>
      <c r="N14" s="23">
        <f>IF(E14="","",E14/'CRE Summary'!$C$3)</f>
        <v/>
      </c>
      <c r="O14" s="8" t="n"/>
      <c r="P14" s="8" t="n"/>
      <c r="Q14" s="8" t="n"/>
      <c r="R14" s="22">
        <f>IF(E14="",0,E14*(O14+P14+Q14))</f>
        <v/>
      </c>
      <c r="S14" s="3" t="n"/>
      <c r="T14" s="3" t="n"/>
      <c r="U14" s="3" t="n"/>
      <c r="V14" s="2" t="n"/>
      <c r="W14" s="2" t="n"/>
      <c r="X14" s="2">
        <f>IF(OR(W14="",E14="",E14=0),"",W14/E14)</f>
        <v/>
      </c>
      <c r="Y14" s="3">
        <f>IF(OR(W14="",W14=0),"",(J14+R14)/W14)</f>
        <v/>
      </c>
      <c r="Z14" s="2">
        <f>IF(OR(U14="",V14="",W14=""),"",MAX(0,U14*(W14-V14)))</f>
        <v/>
      </c>
      <c r="AC14" s="2" t="n"/>
      <c r="AF14" s="21" t="n"/>
      <c r="AG14" s="8" t="n"/>
      <c r="AH14" s="2" t="n"/>
      <c r="AI14" s="2" t="n"/>
      <c r="AJ14" s="21" t="n"/>
    </row>
    <row r="15">
      <c r="E15" s="2" t="n"/>
      <c r="F15" s="1" t="n"/>
      <c r="G15" s="1" t="n"/>
      <c r="H15" s="18">
        <f>IF(OR(G15="",D15&lt;&gt;"Occupied"),"",MAX(0,(G15-Summary!$B$2)/365))</f>
        <v/>
      </c>
      <c r="I15" s="8" t="n"/>
      <c r="J15" s="22">
        <f>IF(OR(E15="",I15=""),0,E15*I15)</f>
        <v/>
      </c>
      <c r="K15" s="3" t="n"/>
      <c r="L15" s="1" t="n"/>
      <c r="N15" s="23">
        <f>IF(E15="","",E15/'CRE Summary'!$C$3)</f>
        <v/>
      </c>
      <c r="O15" s="8" t="n"/>
      <c r="P15" s="8" t="n"/>
      <c r="Q15" s="8" t="n"/>
      <c r="R15" s="22">
        <f>IF(E15="",0,E15*(O15+P15+Q15))</f>
        <v/>
      </c>
      <c r="S15" s="3" t="n"/>
      <c r="T15" s="3" t="n"/>
      <c r="U15" s="3" t="n"/>
      <c r="V15" s="2" t="n"/>
      <c r="W15" s="2" t="n"/>
      <c r="X15" s="2">
        <f>IF(OR(W15="",E15="",E15=0),"",W15/E15)</f>
        <v/>
      </c>
      <c r="Y15" s="3">
        <f>IF(OR(W15="",W15=0),"",(J15+R15)/W15)</f>
        <v/>
      </c>
      <c r="Z15" s="2">
        <f>IF(OR(U15="",V15="",W15=""),"",MAX(0,U15*(W15-V15)))</f>
        <v/>
      </c>
      <c r="AC15" s="2" t="n"/>
      <c r="AF15" s="21" t="n"/>
      <c r="AG15" s="8" t="n"/>
      <c r="AH15" s="2" t="n"/>
      <c r="AI15" s="2" t="n"/>
      <c r="AJ15" s="21" t="n"/>
    </row>
    <row r="16">
      <c r="E16" s="2" t="n"/>
      <c r="F16" s="1" t="n"/>
      <c r="G16" s="1" t="n"/>
      <c r="H16" s="18">
        <f>IF(OR(G16="",D16&lt;&gt;"Occupied"),"",MAX(0,(G16-Summary!$B$2)/365))</f>
        <v/>
      </c>
      <c r="I16" s="8" t="n"/>
      <c r="J16" s="22">
        <f>IF(OR(E16="",I16=""),0,E16*I16)</f>
        <v/>
      </c>
      <c r="K16" s="3" t="n"/>
      <c r="L16" s="1" t="n"/>
      <c r="N16" s="23">
        <f>IF(E16="","",E16/'CRE Summary'!$C$3)</f>
        <v/>
      </c>
      <c r="O16" s="8" t="n"/>
      <c r="P16" s="8" t="n"/>
      <c r="Q16" s="8" t="n"/>
      <c r="R16" s="22">
        <f>IF(E16="",0,E16*(O16+P16+Q16))</f>
        <v/>
      </c>
      <c r="S16" s="3" t="n"/>
      <c r="T16" s="3" t="n"/>
      <c r="U16" s="3" t="n"/>
      <c r="V16" s="2" t="n"/>
      <c r="W16" s="2" t="n"/>
      <c r="X16" s="2">
        <f>IF(OR(W16="",E16="",E16=0),"",W16/E16)</f>
        <v/>
      </c>
      <c r="Y16" s="3">
        <f>IF(OR(W16="",W16=0),"",(J16+R16)/W16)</f>
        <v/>
      </c>
      <c r="Z16" s="2">
        <f>IF(OR(U16="",V16="",W16=""),"",MAX(0,U16*(W16-V16)))</f>
        <v/>
      </c>
      <c r="AC16" s="2" t="n"/>
      <c r="AF16" s="21" t="n"/>
      <c r="AG16" s="8" t="n"/>
      <c r="AH16" s="2" t="n"/>
      <c r="AI16" s="2" t="n"/>
      <c r="AJ16" s="21" t="n"/>
    </row>
    <row r="17">
      <c r="E17" s="2" t="n"/>
      <c r="F17" s="1" t="n"/>
      <c r="G17" s="1" t="n"/>
      <c r="H17" s="18">
        <f>IF(OR(G17="",D17&lt;&gt;"Occupied"),"",MAX(0,(G17-Summary!$B$2)/365))</f>
        <v/>
      </c>
      <c r="I17" s="8" t="n"/>
      <c r="J17" s="22">
        <f>IF(OR(E17="",I17=""),0,E17*I17)</f>
        <v/>
      </c>
      <c r="K17" s="3" t="n"/>
      <c r="L17" s="1" t="n"/>
      <c r="N17" s="23">
        <f>IF(E17="","",E17/'CRE Summary'!$C$3)</f>
        <v/>
      </c>
      <c r="O17" s="8" t="n"/>
      <c r="P17" s="8" t="n"/>
      <c r="Q17" s="8" t="n"/>
      <c r="R17" s="22">
        <f>IF(E17="",0,E17*(O17+P17+Q17))</f>
        <v/>
      </c>
      <c r="S17" s="3" t="n"/>
      <c r="T17" s="3" t="n"/>
      <c r="U17" s="3" t="n"/>
      <c r="V17" s="2" t="n"/>
      <c r="W17" s="2" t="n"/>
      <c r="X17" s="2">
        <f>IF(OR(W17="",E17="",E17=0),"",W17/E17)</f>
        <v/>
      </c>
      <c r="Y17" s="3">
        <f>IF(OR(W17="",W17=0),"",(J17+R17)/W17)</f>
        <v/>
      </c>
      <c r="Z17" s="2">
        <f>IF(OR(U17="",V17="",W17=""),"",MAX(0,U17*(W17-V17)))</f>
        <v/>
      </c>
      <c r="AC17" s="2" t="n"/>
      <c r="AF17" s="21" t="n"/>
      <c r="AG17" s="8" t="n"/>
      <c r="AH17" s="2" t="n"/>
      <c r="AI17" s="2" t="n"/>
      <c r="AJ17" s="21" t="n"/>
    </row>
    <row r="18">
      <c r="E18" s="2" t="n"/>
      <c r="F18" s="1" t="n"/>
      <c r="G18" s="1" t="n"/>
      <c r="H18" s="18">
        <f>IF(OR(G18="",D18&lt;&gt;"Occupied"),"",MAX(0,(G18-Summary!$B$2)/365))</f>
        <v/>
      </c>
      <c r="I18" s="8" t="n"/>
      <c r="J18" s="22">
        <f>IF(OR(E18="",I18=""),0,E18*I18)</f>
        <v/>
      </c>
      <c r="K18" s="3" t="n"/>
      <c r="L18" s="1" t="n"/>
      <c r="N18" s="23">
        <f>IF(E18="","",E18/'CRE Summary'!$C$3)</f>
        <v/>
      </c>
      <c r="O18" s="8" t="n"/>
      <c r="P18" s="8" t="n"/>
      <c r="Q18" s="8" t="n"/>
      <c r="R18" s="22">
        <f>IF(E18="",0,E18*(O18+P18+Q18))</f>
        <v/>
      </c>
      <c r="S18" s="3" t="n"/>
      <c r="T18" s="3" t="n"/>
      <c r="U18" s="3" t="n"/>
      <c r="V18" s="2" t="n"/>
      <c r="W18" s="2" t="n"/>
      <c r="X18" s="2">
        <f>IF(OR(W18="",E18="",E18=0),"",W18/E18)</f>
        <v/>
      </c>
      <c r="Y18" s="3">
        <f>IF(OR(W18="",W18=0),"",(J18+R18)/W18)</f>
        <v/>
      </c>
      <c r="Z18" s="2">
        <f>IF(OR(U18="",V18="",W18=""),"",MAX(0,U18*(W18-V18)))</f>
        <v/>
      </c>
      <c r="AC18" s="2" t="n"/>
      <c r="AF18" s="21" t="n"/>
      <c r="AG18" s="8" t="n"/>
      <c r="AH18" s="2" t="n"/>
      <c r="AI18" s="2" t="n"/>
      <c r="AJ18" s="21" t="n"/>
    </row>
    <row r="19">
      <c r="E19" s="2" t="n"/>
      <c r="F19" s="1" t="n"/>
      <c r="G19" s="1" t="n"/>
      <c r="H19" s="18">
        <f>IF(OR(G19="",D19&lt;&gt;"Occupied"),"",MAX(0,(G19-Summary!$B$2)/365))</f>
        <v/>
      </c>
      <c r="I19" s="8" t="n"/>
      <c r="J19" s="22">
        <f>IF(OR(E19="",I19=""),0,E19*I19)</f>
        <v/>
      </c>
      <c r="K19" s="3" t="n"/>
      <c r="L19" s="1" t="n"/>
      <c r="N19" s="23">
        <f>IF(E19="","",E19/'CRE Summary'!$C$3)</f>
        <v/>
      </c>
      <c r="O19" s="8" t="n"/>
      <c r="P19" s="8" t="n"/>
      <c r="Q19" s="8" t="n"/>
      <c r="R19" s="22">
        <f>IF(E19="",0,E19*(O19+P19+Q19))</f>
        <v/>
      </c>
      <c r="S19" s="3" t="n"/>
      <c r="T19" s="3" t="n"/>
      <c r="U19" s="3" t="n"/>
      <c r="V19" s="2" t="n"/>
      <c r="W19" s="2" t="n"/>
      <c r="X19" s="2">
        <f>IF(OR(W19="",E19="",E19=0),"",W19/E19)</f>
        <v/>
      </c>
      <c r="Y19" s="3">
        <f>IF(OR(W19="",W19=0),"",(J19+R19)/W19)</f>
        <v/>
      </c>
      <c r="Z19" s="2">
        <f>IF(OR(U19="",V19="",W19=""),"",MAX(0,U19*(W19-V19)))</f>
        <v/>
      </c>
      <c r="AC19" s="2" t="n"/>
      <c r="AF19" s="21" t="n"/>
      <c r="AG19" s="8" t="n"/>
      <c r="AH19" s="2" t="n"/>
      <c r="AI19" s="2" t="n"/>
      <c r="AJ19" s="21" t="n"/>
    </row>
    <row r="20">
      <c r="E20" s="2" t="n"/>
      <c r="F20" s="1" t="n"/>
      <c r="G20" s="1" t="n"/>
      <c r="H20" s="18">
        <f>IF(OR(G20="",D20&lt;&gt;"Occupied"),"",MAX(0,(G20-Summary!$B$2)/365))</f>
        <v/>
      </c>
      <c r="I20" s="8" t="n"/>
      <c r="J20" s="22">
        <f>IF(OR(E20="",I20=""),0,E20*I20)</f>
        <v/>
      </c>
      <c r="K20" s="3" t="n"/>
      <c r="L20" s="1" t="n"/>
      <c r="N20" s="23">
        <f>IF(E20="","",E20/'CRE Summary'!$C$3)</f>
        <v/>
      </c>
      <c r="O20" s="8" t="n"/>
      <c r="P20" s="8" t="n"/>
      <c r="Q20" s="8" t="n"/>
      <c r="R20" s="22">
        <f>IF(E20="",0,E20*(O20+P20+Q20))</f>
        <v/>
      </c>
      <c r="S20" s="3" t="n"/>
      <c r="T20" s="3" t="n"/>
      <c r="U20" s="3" t="n"/>
      <c r="V20" s="2" t="n"/>
      <c r="W20" s="2" t="n"/>
      <c r="X20" s="2">
        <f>IF(OR(W20="",E20="",E20=0),"",W20/E20)</f>
        <v/>
      </c>
      <c r="Y20" s="3">
        <f>IF(OR(W20="",W20=0),"",(J20+R20)/W20)</f>
        <v/>
      </c>
      <c r="Z20" s="2">
        <f>IF(OR(U20="",V20="",W20=""),"",MAX(0,U20*(W20-V20)))</f>
        <v/>
      </c>
      <c r="AC20" s="2" t="n"/>
      <c r="AF20" s="21" t="n"/>
      <c r="AG20" s="8" t="n"/>
      <c r="AH20" s="2" t="n"/>
      <c r="AI20" s="2" t="n"/>
      <c r="AJ20" s="21" t="n"/>
    </row>
    <row r="21">
      <c r="E21" s="2" t="n"/>
      <c r="F21" s="1" t="n"/>
      <c r="G21" s="1" t="n"/>
      <c r="H21" s="18">
        <f>IF(OR(G21="",D21&lt;&gt;"Occupied"),"",MAX(0,(G21-Summary!$B$2)/365))</f>
        <v/>
      </c>
      <c r="I21" s="8" t="n"/>
      <c r="J21" s="22">
        <f>IF(OR(E21="",I21=""),0,E21*I21)</f>
        <v/>
      </c>
      <c r="K21" s="3" t="n"/>
      <c r="L21" s="1" t="n"/>
      <c r="N21" s="23">
        <f>IF(E21="","",E21/'CRE Summary'!$C$3)</f>
        <v/>
      </c>
      <c r="O21" s="8" t="n"/>
      <c r="P21" s="8" t="n"/>
      <c r="Q21" s="8" t="n"/>
      <c r="R21" s="22">
        <f>IF(E21="",0,E21*(O21+P21+Q21))</f>
        <v/>
      </c>
      <c r="S21" s="3" t="n"/>
      <c r="T21" s="3" t="n"/>
      <c r="U21" s="3" t="n"/>
      <c r="V21" s="2" t="n"/>
      <c r="W21" s="2" t="n"/>
      <c r="X21" s="2">
        <f>IF(OR(W21="",E21="",E21=0),"",W21/E21)</f>
        <v/>
      </c>
      <c r="Y21" s="3">
        <f>IF(OR(W21="",W21=0),"",(J21+R21)/W21)</f>
        <v/>
      </c>
      <c r="Z21" s="2">
        <f>IF(OR(U21="",V21="",W21=""),"",MAX(0,U21*(W21-V21)))</f>
        <v/>
      </c>
      <c r="AC21" s="2" t="n"/>
      <c r="AF21" s="21" t="n"/>
      <c r="AG21" s="8" t="n"/>
      <c r="AH21" s="2" t="n"/>
      <c r="AI21" s="2" t="n"/>
      <c r="AJ21" s="21" t="n"/>
    </row>
    <row r="22">
      <c r="E22" s="2" t="n"/>
      <c r="F22" s="1" t="n"/>
      <c r="G22" s="1" t="n"/>
      <c r="H22" s="18">
        <f>IF(OR(G22="",D22&lt;&gt;"Occupied"),"",MAX(0,(G22-Summary!$B$2)/365))</f>
        <v/>
      </c>
      <c r="I22" s="8" t="n"/>
      <c r="J22" s="22">
        <f>IF(OR(E22="",I22=""),0,E22*I22)</f>
        <v/>
      </c>
      <c r="K22" s="3" t="n"/>
      <c r="L22" s="1" t="n"/>
      <c r="N22" s="23">
        <f>IF(E22="","",E22/'CRE Summary'!$C$3)</f>
        <v/>
      </c>
      <c r="O22" s="8" t="n"/>
      <c r="P22" s="8" t="n"/>
      <c r="Q22" s="8" t="n"/>
      <c r="R22" s="22">
        <f>IF(E22="",0,E22*(O22+P22+Q22))</f>
        <v/>
      </c>
      <c r="S22" s="3" t="n"/>
      <c r="T22" s="3" t="n"/>
      <c r="U22" s="3" t="n"/>
      <c r="V22" s="2" t="n"/>
      <c r="W22" s="2" t="n"/>
      <c r="X22" s="2">
        <f>IF(OR(W22="",E22="",E22=0),"",W22/E22)</f>
        <v/>
      </c>
      <c r="Y22" s="3">
        <f>IF(OR(W22="",W22=0),"",(J22+R22)/W22)</f>
        <v/>
      </c>
      <c r="Z22" s="2">
        <f>IF(OR(U22="",V22="",W22=""),"",MAX(0,U22*(W22-V22)))</f>
        <v/>
      </c>
      <c r="AC22" s="2" t="n"/>
      <c r="AF22" s="21" t="n"/>
      <c r="AG22" s="8" t="n"/>
      <c r="AH22" s="2" t="n"/>
      <c r="AI22" s="2" t="n"/>
      <c r="AJ22" s="21" t="n"/>
    </row>
    <row r="23">
      <c r="E23" s="2" t="n"/>
      <c r="F23" s="1" t="n"/>
      <c r="G23" s="1" t="n"/>
      <c r="H23" s="18">
        <f>IF(OR(G23="",D23&lt;&gt;"Occupied"),"",MAX(0,(G23-Summary!$B$2)/365))</f>
        <v/>
      </c>
      <c r="I23" s="8" t="n"/>
      <c r="J23" s="22">
        <f>IF(OR(E23="",I23=""),0,E23*I23)</f>
        <v/>
      </c>
      <c r="K23" s="3" t="n"/>
      <c r="L23" s="1" t="n"/>
      <c r="N23" s="23">
        <f>IF(E23="","",E23/'CRE Summary'!$C$3)</f>
        <v/>
      </c>
      <c r="O23" s="8" t="n"/>
      <c r="P23" s="8" t="n"/>
      <c r="Q23" s="8" t="n"/>
      <c r="R23" s="22">
        <f>IF(E23="",0,E23*(O23+P23+Q23))</f>
        <v/>
      </c>
      <c r="S23" s="3" t="n"/>
      <c r="T23" s="3" t="n"/>
      <c r="U23" s="3" t="n"/>
      <c r="V23" s="2" t="n"/>
      <c r="W23" s="2" t="n"/>
      <c r="X23" s="2">
        <f>IF(OR(W23="",E23="",E23=0),"",W23/E23)</f>
        <v/>
      </c>
      <c r="Y23" s="3">
        <f>IF(OR(W23="",W23=0),"",(J23+R23)/W23)</f>
        <v/>
      </c>
      <c r="Z23" s="2">
        <f>IF(OR(U23="",V23="",W23=""),"",MAX(0,U23*(W23-V23)))</f>
        <v/>
      </c>
      <c r="AC23" s="2" t="n"/>
      <c r="AF23" s="21" t="n"/>
      <c r="AG23" s="8" t="n"/>
      <c r="AH23" s="2" t="n"/>
      <c r="AI23" s="2" t="n"/>
      <c r="AJ23" s="21" t="n"/>
    </row>
    <row r="24">
      <c r="E24" s="2" t="n"/>
      <c r="F24" s="1" t="n"/>
      <c r="G24" s="1" t="n"/>
      <c r="H24" s="18">
        <f>IF(OR(G24="",D24&lt;&gt;"Occupied"),"",MAX(0,(G24-Summary!$B$2)/365))</f>
        <v/>
      </c>
      <c r="I24" s="8" t="n"/>
      <c r="J24" s="22">
        <f>IF(OR(E24="",I24=""),0,E24*I24)</f>
        <v/>
      </c>
      <c r="K24" s="3" t="n"/>
      <c r="L24" s="1" t="n"/>
      <c r="N24" s="23">
        <f>IF(E24="","",E24/'CRE Summary'!$C$3)</f>
        <v/>
      </c>
      <c r="O24" s="8" t="n"/>
      <c r="P24" s="8" t="n"/>
      <c r="Q24" s="8" t="n"/>
      <c r="R24" s="22">
        <f>IF(E24="",0,E24*(O24+P24+Q24))</f>
        <v/>
      </c>
      <c r="S24" s="3" t="n"/>
      <c r="T24" s="3" t="n"/>
      <c r="U24" s="3" t="n"/>
      <c r="V24" s="2" t="n"/>
      <c r="W24" s="2" t="n"/>
      <c r="X24" s="2">
        <f>IF(OR(W24="",E24="",E24=0),"",W24/E24)</f>
        <v/>
      </c>
      <c r="Y24" s="3">
        <f>IF(OR(W24="",W24=0),"",(J24+R24)/W24)</f>
        <v/>
      </c>
      <c r="Z24" s="2">
        <f>IF(OR(U24="",V24="",W24=""),"",MAX(0,U24*(W24-V24)))</f>
        <v/>
      </c>
      <c r="AC24" s="2" t="n"/>
      <c r="AF24" s="21" t="n"/>
      <c r="AG24" s="8" t="n"/>
      <c r="AH24" s="2" t="n"/>
      <c r="AI24" s="2" t="n"/>
      <c r="AJ24" s="21" t="n"/>
    </row>
    <row r="25">
      <c r="E25" s="2" t="n"/>
      <c r="F25" s="1" t="n"/>
      <c r="G25" s="1" t="n"/>
      <c r="H25" s="18">
        <f>IF(OR(G25="",D25&lt;&gt;"Occupied"),"",MAX(0,(G25-Summary!$B$2)/365))</f>
        <v/>
      </c>
      <c r="I25" s="8" t="n"/>
      <c r="J25" s="22">
        <f>IF(OR(E25="",I25=""),0,E25*I25)</f>
        <v/>
      </c>
      <c r="K25" s="3" t="n"/>
      <c r="L25" s="1" t="n"/>
      <c r="N25" s="23">
        <f>IF(E25="","",E25/'CRE Summary'!$C$3)</f>
        <v/>
      </c>
      <c r="O25" s="8" t="n"/>
      <c r="P25" s="8" t="n"/>
      <c r="Q25" s="8" t="n"/>
      <c r="R25" s="22">
        <f>IF(E25="",0,E25*(O25+P25+Q25))</f>
        <v/>
      </c>
      <c r="S25" s="3" t="n"/>
      <c r="T25" s="3" t="n"/>
      <c r="U25" s="3" t="n"/>
      <c r="V25" s="2" t="n"/>
      <c r="W25" s="2" t="n"/>
      <c r="X25" s="2">
        <f>IF(OR(W25="",E25="",E25=0),"",W25/E25)</f>
        <v/>
      </c>
      <c r="Y25" s="3">
        <f>IF(OR(W25="",W25=0),"",(J25+R25)/W25)</f>
        <v/>
      </c>
      <c r="Z25" s="2">
        <f>IF(OR(U25="",V25="",W25=""),"",MAX(0,U25*(W25-V25)))</f>
        <v/>
      </c>
      <c r="AC25" s="2" t="n"/>
      <c r="AF25" s="21" t="n"/>
      <c r="AG25" s="8" t="n"/>
      <c r="AH25" s="2" t="n"/>
      <c r="AI25" s="2" t="n"/>
      <c r="AJ25" s="21" t="n"/>
    </row>
    <row r="26">
      <c r="E26" s="2" t="n"/>
      <c r="F26" s="1" t="n"/>
      <c r="G26" s="1" t="n"/>
      <c r="H26" s="18">
        <f>IF(OR(G26="",D26&lt;&gt;"Occupied"),"",MAX(0,(G26-Summary!$B$2)/365))</f>
        <v/>
      </c>
      <c r="I26" s="8" t="n"/>
      <c r="J26" s="22">
        <f>IF(OR(E26="",I26=""),0,E26*I26)</f>
        <v/>
      </c>
      <c r="K26" s="3" t="n"/>
      <c r="L26" s="1" t="n"/>
      <c r="N26" s="23">
        <f>IF(E26="","",E26/'CRE Summary'!$C$3)</f>
        <v/>
      </c>
      <c r="O26" s="8" t="n"/>
      <c r="P26" s="8" t="n"/>
      <c r="Q26" s="8" t="n"/>
      <c r="R26" s="22">
        <f>IF(E26="",0,E26*(O26+P26+Q26))</f>
        <v/>
      </c>
      <c r="S26" s="3" t="n"/>
      <c r="T26" s="3" t="n"/>
      <c r="U26" s="3" t="n"/>
      <c r="V26" s="2" t="n"/>
      <c r="W26" s="2" t="n"/>
      <c r="X26" s="2">
        <f>IF(OR(W26="",E26="",E26=0),"",W26/E26)</f>
        <v/>
      </c>
      <c r="Y26" s="3">
        <f>IF(OR(W26="",W26=0),"",(J26+R26)/W26)</f>
        <v/>
      </c>
      <c r="Z26" s="2">
        <f>IF(OR(U26="",V26="",W26=""),"",MAX(0,U26*(W26-V26)))</f>
        <v/>
      </c>
      <c r="AC26" s="2" t="n"/>
      <c r="AF26" s="21" t="n"/>
      <c r="AG26" s="8" t="n"/>
      <c r="AH26" s="2" t="n"/>
      <c r="AI26" s="2" t="n"/>
      <c r="AJ26" s="21" t="n"/>
    </row>
    <row r="27">
      <c r="E27" s="2" t="n"/>
      <c r="F27" s="1" t="n"/>
      <c r="G27" s="1" t="n"/>
      <c r="H27" s="18">
        <f>IF(OR(G27="",D27&lt;&gt;"Occupied"),"",MAX(0,(G27-Summary!$B$2)/365))</f>
        <v/>
      </c>
      <c r="I27" s="8" t="n"/>
      <c r="J27" s="22">
        <f>IF(OR(E27="",I27=""),0,E27*I27)</f>
        <v/>
      </c>
      <c r="K27" s="3" t="n"/>
      <c r="L27" s="1" t="n"/>
      <c r="N27" s="23">
        <f>IF(E27="","",E27/'CRE Summary'!$C$3)</f>
        <v/>
      </c>
      <c r="O27" s="8" t="n"/>
      <c r="P27" s="8" t="n"/>
      <c r="Q27" s="8" t="n"/>
      <c r="R27" s="22">
        <f>IF(E27="",0,E27*(O27+P27+Q27))</f>
        <v/>
      </c>
      <c r="S27" s="3" t="n"/>
      <c r="T27" s="3" t="n"/>
      <c r="U27" s="3" t="n"/>
      <c r="V27" s="2" t="n"/>
      <c r="W27" s="2" t="n"/>
      <c r="X27" s="2">
        <f>IF(OR(W27="",E27="",E27=0),"",W27/E27)</f>
        <v/>
      </c>
      <c r="Y27" s="3">
        <f>IF(OR(W27="",W27=0),"",(J27+R27)/W27)</f>
        <v/>
      </c>
      <c r="Z27" s="2">
        <f>IF(OR(U27="",V27="",W27=""),"",MAX(0,U27*(W27-V27)))</f>
        <v/>
      </c>
      <c r="AC27" s="2" t="n"/>
      <c r="AF27" s="21" t="n"/>
      <c r="AG27" s="8" t="n"/>
      <c r="AH27" s="2" t="n"/>
      <c r="AI27" s="2" t="n"/>
      <c r="AJ27" s="21" t="n"/>
    </row>
    <row r="28">
      <c r="E28" s="2" t="n"/>
      <c r="F28" s="1" t="n"/>
      <c r="G28" s="1" t="n"/>
      <c r="H28" s="18">
        <f>IF(OR(G28="",D28&lt;&gt;"Occupied"),"",MAX(0,(G28-Summary!$B$2)/365))</f>
        <v/>
      </c>
      <c r="I28" s="8" t="n"/>
      <c r="J28" s="22">
        <f>IF(OR(E28="",I28=""),0,E28*I28)</f>
        <v/>
      </c>
      <c r="K28" s="3" t="n"/>
      <c r="L28" s="1" t="n"/>
      <c r="N28" s="23">
        <f>IF(E28="","",E28/'CRE Summary'!$C$3)</f>
        <v/>
      </c>
      <c r="O28" s="8" t="n"/>
      <c r="P28" s="8" t="n"/>
      <c r="Q28" s="8" t="n"/>
      <c r="R28" s="22">
        <f>IF(E28="",0,E28*(O28+P28+Q28))</f>
        <v/>
      </c>
      <c r="S28" s="3" t="n"/>
      <c r="T28" s="3" t="n"/>
      <c r="U28" s="3" t="n"/>
      <c r="V28" s="2" t="n"/>
      <c r="W28" s="2" t="n"/>
      <c r="X28" s="2">
        <f>IF(OR(W28="",E28="",E28=0),"",W28/E28)</f>
        <v/>
      </c>
      <c r="Y28" s="3">
        <f>IF(OR(W28="",W28=0),"",(J28+R28)/W28)</f>
        <v/>
      </c>
      <c r="Z28" s="2">
        <f>IF(OR(U28="",V28="",W28=""),"",MAX(0,U28*(W28-V28)))</f>
        <v/>
      </c>
      <c r="AC28" s="2" t="n"/>
      <c r="AF28" s="21" t="n"/>
      <c r="AG28" s="8" t="n"/>
      <c r="AH28" s="2" t="n"/>
      <c r="AI28" s="2" t="n"/>
      <c r="AJ28" s="21" t="n"/>
    </row>
    <row r="29">
      <c r="E29" s="2" t="n"/>
      <c r="F29" s="1" t="n"/>
      <c r="G29" s="1" t="n"/>
      <c r="H29" s="18">
        <f>IF(OR(G29="",D29&lt;&gt;"Occupied"),"",MAX(0,(G29-Summary!$B$2)/365))</f>
        <v/>
      </c>
      <c r="I29" s="8" t="n"/>
      <c r="J29" s="22">
        <f>IF(OR(E29="",I29=""),0,E29*I29)</f>
        <v/>
      </c>
      <c r="K29" s="3" t="n"/>
      <c r="L29" s="1" t="n"/>
      <c r="N29" s="23">
        <f>IF(E29="","",E29/'CRE Summary'!$C$3)</f>
        <v/>
      </c>
      <c r="O29" s="8" t="n"/>
      <c r="P29" s="8" t="n"/>
      <c r="Q29" s="8" t="n"/>
      <c r="R29" s="22">
        <f>IF(E29="",0,E29*(O29+P29+Q29))</f>
        <v/>
      </c>
      <c r="S29" s="3" t="n"/>
      <c r="T29" s="3" t="n"/>
      <c r="U29" s="3" t="n"/>
      <c r="V29" s="2" t="n"/>
      <c r="W29" s="2" t="n"/>
      <c r="X29" s="2">
        <f>IF(OR(W29="",E29="",E29=0),"",W29/E29)</f>
        <v/>
      </c>
      <c r="Y29" s="3">
        <f>IF(OR(W29="",W29=0),"",(J29+R29)/W29)</f>
        <v/>
      </c>
      <c r="Z29" s="2">
        <f>IF(OR(U29="",V29="",W29=""),"",MAX(0,U29*(W29-V29)))</f>
        <v/>
      </c>
      <c r="AC29" s="2" t="n"/>
      <c r="AF29" s="21" t="n"/>
      <c r="AG29" s="8" t="n"/>
      <c r="AH29" s="2" t="n"/>
      <c r="AI29" s="2" t="n"/>
      <c r="AJ29" s="21" t="n"/>
    </row>
    <row r="30">
      <c r="E30" s="2" t="n"/>
      <c r="F30" s="1" t="n"/>
      <c r="G30" s="1" t="n"/>
      <c r="H30" s="18">
        <f>IF(OR(G30="",D30&lt;&gt;"Occupied"),"",MAX(0,(G30-Summary!$B$2)/365))</f>
        <v/>
      </c>
      <c r="I30" s="8" t="n"/>
      <c r="J30" s="22">
        <f>IF(OR(E30="",I30=""),0,E30*I30)</f>
        <v/>
      </c>
      <c r="K30" s="3" t="n"/>
      <c r="L30" s="1" t="n"/>
      <c r="N30" s="23">
        <f>IF(E30="","",E30/'CRE Summary'!$C$3)</f>
        <v/>
      </c>
      <c r="O30" s="8" t="n"/>
      <c r="P30" s="8" t="n"/>
      <c r="Q30" s="8" t="n"/>
      <c r="R30" s="22">
        <f>IF(E30="",0,E30*(O30+P30+Q30))</f>
        <v/>
      </c>
      <c r="S30" s="3" t="n"/>
      <c r="T30" s="3" t="n"/>
      <c r="U30" s="3" t="n"/>
      <c r="V30" s="2" t="n"/>
      <c r="W30" s="2" t="n"/>
      <c r="X30" s="2">
        <f>IF(OR(W30="",E30="",E30=0),"",W30/E30)</f>
        <v/>
      </c>
      <c r="Y30" s="3">
        <f>IF(OR(W30="",W30=0),"",(J30+R30)/W30)</f>
        <v/>
      </c>
      <c r="Z30" s="2">
        <f>IF(OR(U30="",V30="",W30=""),"",MAX(0,U30*(W30-V30)))</f>
        <v/>
      </c>
      <c r="AC30" s="2" t="n"/>
      <c r="AF30" s="21" t="n"/>
      <c r="AG30" s="8" t="n"/>
      <c r="AH30" s="2" t="n"/>
      <c r="AI30" s="2" t="n"/>
      <c r="AJ30" s="21" t="n"/>
    </row>
    <row r="31">
      <c r="E31" s="2" t="n"/>
      <c r="F31" s="1" t="n"/>
      <c r="G31" s="1" t="n"/>
      <c r="H31" s="18">
        <f>IF(OR(G31="",D31&lt;&gt;"Occupied"),"",MAX(0,(G31-Summary!$B$2)/365))</f>
        <v/>
      </c>
      <c r="I31" s="8" t="n"/>
      <c r="J31" s="22">
        <f>IF(OR(E31="",I31=""),0,E31*I31)</f>
        <v/>
      </c>
      <c r="K31" s="3" t="n"/>
      <c r="L31" s="1" t="n"/>
      <c r="N31" s="23">
        <f>IF(E31="","",E31/'CRE Summary'!$C$3)</f>
        <v/>
      </c>
      <c r="O31" s="8" t="n"/>
      <c r="P31" s="8" t="n"/>
      <c r="Q31" s="8" t="n"/>
      <c r="R31" s="22">
        <f>IF(E31="",0,E31*(O31+P31+Q31))</f>
        <v/>
      </c>
      <c r="S31" s="3" t="n"/>
      <c r="T31" s="3" t="n"/>
      <c r="U31" s="3" t="n"/>
      <c r="V31" s="2" t="n"/>
      <c r="W31" s="2" t="n"/>
      <c r="X31" s="2">
        <f>IF(OR(W31="",E31="",E31=0),"",W31/E31)</f>
        <v/>
      </c>
      <c r="Y31" s="3">
        <f>IF(OR(W31="",W31=0),"",(J31+R31)/W31)</f>
        <v/>
      </c>
      <c r="Z31" s="2">
        <f>IF(OR(U31="",V31="",W31=""),"",MAX(0,U31*(W31-V31)))</f>
        <v/>
      </c>
      <c r="AC31" s="2" t="n"/>
      <c r="AF31" s="21" t="n"/>
      <c r="AG31" s="8" t="n"/>
      <c r="AH31" s="2" t="n"/>
      <c r="AI31" s="2" t="n"/>
      <c r="AJ31" s="21" t="n"/>
    </row>
    <row r="32">
      <c r="E32" s="2" t="n"/>
      <c r="F32" s="1" t="n"/>
      <c r="G32" s="1" t="n"/>
      <c r="H32" s="18">
        <f>IF(OR(G32="",D32&lt;&gt;"Occupied"),"",MAX(0,(G32-Summary!$B$2)/365))</f>
        <v/>
      </c>
      <c r="I32" s="8" t="n"/>
      <c r="J32" s="22">
        <f>IF(OR(E32="",I32=""),0,E32*I32)</f>
        <v/>
      </c>
      <c r="K32" s="3" t="n"/>
      <c r="L32" s="1" t="n"/>
      <c r="N32" s="23">
        <f>IF(E32="","",E32/'CRE Summary'!$C$3)</f>
        <v/>
      </c>
      <c r="O32" s="8" t="n"/>
      <c r="P32" s="8" t="n"/>
      <c r="Q32" s="8" t="n"/>
      <c r="R32" s="22">
        <f>IF(E32="",0,E32*(O32+P32+Q32))</f>
        <v/>
      </c>
      <c r="S32" s="3" t="n"/>
      <c r="T32" s="3" t="n"/>
      <c r="U32" s="3" t="n"/>
      <c r="V32" s="2" t="n"/>
      <c r="W32" s="2" t="n"/>
      <c r="X32" s="2">
        <f>IF(OR(W32="",E32="",E32=0),"",W32/E32)</f>
        <v/>
      </c>
      <c r="Y32" s="3">
        <f>IF(OR(W32="",W32=0),"",(J32+R32)/W32)</f>
        <v/>
      </c>
      <c r="Z32" s="2">
        <f>IF(OR(U32="",V32="",W32=""),"",MAX(0,U32*(W32-V32)))</f>
        <v/>
      </c>
      <c r="AC32" s="2" t="n"/>
      <c r="AF32" s="21" t="n"/>
      <c r="AG32" s="8" t="n"/>
      <c r="AH32" s="2" t="n"/>
      <c r="AI32" s="2" t="n"/>
      <c r="AJ32" s="21" t="n"/>
    </row>
    <row r="33">
      <c r="E33" s="2" t="n"/>
      <c r="F33" s="1" t="n"/>
      <c r="G33" s="1" t="n"/>
      <c r="H33" s="18">
        <f>IF(OR(G33="",D33&lt;&gt;"Occupied"),"",MAX(0,(G33-Summary!$B$2)/365))</f>
        <v/>
      </c>
      <c r="I33" s="8" t="n"/>
      <c r="J33" s="22">
        <f>IF(OR(E33="",I33=""),0,E33*I33)</f>
        <v/>
      </c>
      <c r="K33" s="3" t="n"/>
      <c r="L33" s="1" t="n"/>
      <c r="N33" s="23">
        <f>IF(E33="","",E33/'CRE Summary'!$C$3)</f>
        <v/>
      </c>
      <c r="O33" s="8" t="n"/>
      <c r="P33" s="8" t="n"/>
      <c r="Q33" s="8" t="n"/>
      <c r="R33" s="22">
        <f>IF(E33="",0,E33*(O33+P33+Q33))</f>
        <v/>
      </c>
      <c r="S33" s="3" t="n"/>
      <c r="T33" s="3" t="n"/>
      <c r="U33" s="3" t="n"/>
      <c r="V33" s="2" t="n"/>
      <c r="W33" s="2" t="n"/>
      <c r="X33" s="2">
        <f>IF(OR(W33="",E33="",E33=0),"",W33/E33)</f>
        <v/>
      </c>
      <c r="Y33" s="3">
        <f>IF(OR(W33="",W33=0),"",(J33+R33)/W33)</f>
        <v/>
      </c>
      <c r="Z33" s="2">
        <f>IF(OR(U33="",V33="",W33=""),"",MAX(0,U33*(W33-V33)))</f>
        <v/>
      </c>
      <c r="AC33" s="2" t="n"/>
      <c r="AF33" s="21" t="n"/>
      <c r="AG33" s="8" t="n"/>
      <c r="AH33" s="2" t="n"/>
      <c r="AI33" s="2" t="n"/>
      <c r="AJ33" s="21" t="n"/>
    </row>
    <row r="34">
      <c r="E34" s="2" t="n"/>
      <c r="F34" s="1" t="n"/>
      <c r="G34" s="1" t="n"/>
      <c r="H34" s="18">
        <f>IF(OR(G34="",D34&lt;&gt;"Occupied"),"",MAX(0,(G34-Summary!$B$2)/365))</f>
        <v/>
      </c>
      <c r="I34" s="8" t="n"/>
      <c r="J34" s="22">
        <f>IF(OR(E34="",I34=""),0,E34*I34)</f>
        <v/>
      </c>
      <c r="K34" s="3" t="n"/>
      <c r="L34" s="1" t="n"/>
      <c r="N34" s="23">
        <f>IF(E34="","",E34/'CRE Summary'!$C$3)</f>
        <v/>
      </c>
      <c r="O34" s="8" t="n"/>
      <c r="P34" s="8" t="n"/>
      <c r="Q34" s="8" t="n"/>
      <c r="R34" s="22">
        <f>IF(E34="",0,E34*(O34+P34+Q34))</f>
        <v/>
      </c>
      <c r="S34" s="3" t="n"/>
      <c r="T34" s="3" t="n"/>
      <c r="U34" s="3" t="n"/>
      <c r="V34" s="2" t="n"/>
      <c r="W34" s="2" t="n"/>
      <c r="X34" s="2">
        <f>IF(OR(W34="",E34="",E34=0),"",W34/E34)</f>
        <v/>
      </c>
      <c r="Y34" s="3">
        <f>IF(OR(W34="",W34=0),"",(J34+R34)/W34)</f>
        <v/>
      </c>
      <c r="Z34" s="2">
        <f>IF(OR(U34="",V34="",W34=""),"",MAX(0,U34*(W34-V34)))</f>
        <v/>
      </c>
      <c r="AC34" s="2" t="n"/>
      <c r="AF34" s="21" t="n"/>
      <c r="AG34" s="8" t="n"/>
      <c r="AH34" s="2" t="n"/>
      <c r="AI34" s="2" t="n"/>
      <c r="AJ34" s="21" t="n"/>
    </row>
    <row r="35">
      <c r="E35" s="2" t="n"/>
      <c r="F35" s="1" t="n"/>
      <c r="G35" s="1" t="n"/>
      <c r="H35" s="18">
        <f>IF(OR(G35="",D35&lt;&gt;"Occupied"),"",MAX(0,(G35-Summary!$B$2)/365))</f>
        <v/>
      </c>
      <c r="I35" s="8" t="n"/>
      <c r="J35" s="22">
        <f>IF(OR(E35="",I35=""),0,E35*I35)</f>
        <v/>
      </c>
      <c r="K35" s="3" t="n"/>
      <c r="L35" s="1" t="n"/>
      <c r="N35" s="23">
        <f>IF(E35="","",E35/'CRE Summary'!$C$3)</f>
        <v/>
      </c>
      <c r="O35" s="8" t="n"/>
      <c r="P35" s="8" t="n"/>
      <c r="Q35" s="8" t="n"/>
      <c r="R35" s="22">
        <f>IF(E35="",0,E35*(O35+P35+Q35))</f>
        <v/>
      </c>
      <c r="S35" s="3" t="n"/>
      <c r="T35" s="3" t="n"/>
      <c r="U35" s="3" t="n"/>
      <c r="V35" s="2" t="n"/>
      <c r="W35" s="2" t="n"/>
      <c r="X35" s="2">
        <f>IF(OR(W35="",E35="",E35=0),"",W35/E35)</f>
        <v/>
      </c>
      <c r="Y35" s="3">
        <f>IF(OR(W35="",W35=0),"",(J35+R35)/W35)</f>
        <v/>
      </c>
      <c r="Z35" s="2">
        <f>IF(OR(U35="",V35="",W35=""),"",MAX(0,U35*(W35-V35)))</f>
        <v/>
      </c>
      <c r="AC35" s="2" t="n"/>
      <c r="AF35" s="21" t="n"/>
      <c r="AG35" s="8" t="n"/>
      <c r="AH35" s="2" t="n"/>
      <c r="AI35" s="2" t="n"/>
      <c r="AJ35" s="21" t="n"/>
    </row>
    <row r="36">
      <c r="E36" s="2" t="n"/>
      <c r="F36" s="1" t="n"/>
      <c r="G36" s="1" t="n"/>
      <c r="H36" s="18">
        <f>IF(OR(G36="",D36&lt;&gt;"Occupied"),"",MAX(0,(G36-Summary!$B$2)/365))</f>
        <v/>
      </c>
      <c r="I36" s="8" t="n"/>
      <c r="J36" s="22">
        <f>IF(OR(E36="",I36=""),0,E36*I36)</f>
        <v/>
      </c>
      <c r="K36" s="3" t="n"/>
      <c r="L36" s="1" t="n"/>
      <c r="N36" s="23">
        <f>IF(E36="","",E36/'CRE Summary'!$C$3)</f>
        <v/>
      </c>
      <c r="O36" s="8" t="n"/>
      <c r="P36" s="8" t="n"/>
      <c r="Q36" s="8" t="n"/>
      <c r="R36" s="22">
        <f>IF(E36="",0,E36*(O36+P36+Q36))</f>
        <v/>
      </c>
      <c r="S36" s="3" t="n"/>
      <c r="T36" s="3" t="n"/>
      <c r="U36" s="3" t="n"/>
      <c r="V36" s="2" t="n"/>
      <c r="W36" s="2" t="n"/>
      <c r="X36" s="2">
        <f>IF(OR(W36="",E36="",E36=0),"",W36/E36)</f>
        <v/>
      </c>
      <c r="Y36" s="3">
        <f>IF(OR(W36="",W36=0),"",(J36+R36)/W36)</f>
        <v/>
      </c>
      <c r="Z36" s="2">
        <f>IF(OR(U36="",V36="",W36=""),"",MAX(0,U36*(W36-V36)))</f>
        <v/>
      </c>
      <c r="AC36" s="2" t="n"/>
      <c r="AF36" s="21" t="n"/>
      <c r="AG36" s="8" t="n"/>
      <c r="AH36" s="2" t="n"/>
      <c r="AI36" s="2" t="n"/>
      <c r="AJ36" s="21" t="n"/>
    </row>
    <row r="37">
      <c r="E37" s="2" t="n"/>
      <c r="F37" s="1" t="n"/>
      <c r="G37" s="1" t="n"/>
      <c r="H37" s="18">
        <f>IF(OR(G37="",D37&lt;&gt;"Occupied"),"",MAX(0,(G37-Summary!$B$2)/365))</f>
        <v/>
      </c>
      <c r="I37" s="8" t="n"/>
      <c r="J37" s="22">
        <f>IF(OR(E37="",I37=""),0,E37*I37)</f>
        <v/>
      </c>
      <c r="K37" s="3" t="n"/>
      <c r="L37" s="1" t="n"/>
      <c r="N37" s="23">
        <f>IF(E37="","",E37/'CRE Summary'!$C$3)</f>
        <v/>
      </c>
      <c r="O37" s="8" t="n"/>
      <c r="P37" s="8" t="n"/>
      <c r="Q37" s="8" t="n"/>
      <c r="R37" s="22">
        <f>IF(E37="",0,E37*(O37+P37+Q37))</f>
        <v/>
      </c>
      <c r="S37" s="3" t="n"/>
      <c r="T37" s="3" t="n"/>
      <c r="U37" s="3" t="n"/>
      <c r="V37" s="2" t="n"/>
      <c r="W37" s="2" t="n"/>
      <c r="X37" s="2">
        <f>IF(OR(W37="",E37="",E37=0),"",W37/E37)</f>
        <v/>
      </c>
      <c r="Y37" s="3">
        <f>IF(OR(W37="",W37=0),"",(J37+R37)/W37)</f>
        <v/>
      </c>
      <c r="Z37" s="2">
        <f>IF(OR(U37="",V37="",W37=""),"",MAX(0,U37*(W37-V37)))</f>
        <v/>
      </c>
      <c r="AC37" s="2" t="n"/>
      <c r="AF37" s="21" t="n"/>
      <c r="AG37" s="8" t="n"/>
      <c r="AH37" s="2" t="n"/>
      <c r="AI37" s="2" t="n"/>
      <c r="AJ37" s="21" t="n"/>
    </row>
    <row r="38">
      <c r="E38" s="2" t="n"/>
      <c r="F38" s="1" t="n"/>
      <c r="G38" s="1" t="n"/>
      <c r="H38" s="18">
        <f>IF(OR(G38="",D38&lt;&gt;"Occupied"),"",MAX(0,(G38-Summary!$B$2)/365))</f>
        <v/>
      </c>
      <c r="I38" s="8" t="n"/>
      <c r="J38" s="22">
        <f>IF(OR(E38="",I38=""),0,E38*I38)</f>
        <v/>
      </c>
      <c r="K38" s="3" t="n"/>
      <c r="L38" s="1" t="n"/>
      <c r="N38" s="23">
        <f>IF(E38="","",E38/'CRE Summary'!$C$3)</f>
        <v/>
      </c>
      <c r="O38" s="8" t="n"/>
      <c r="P38" s="8" t="n"/>
      <c r="Q38" s="8" t="n"/>
      <c r="R38" s="22">
        <f>IF(E38="",0,E38*(O38+P38+Q38))</f>
        <v/>
      </c>
      <c r="S38" s="3" t="n"/>
      <c r="T38" s="3" t="n"/>
      <c r="U38" s="3" t="n"/>
      <c r="V38" s="2" t="n"/>
      <c r="W38" s="2" t="n"/>
      <c r="X38" s="2">
        <f>IF(OR(W38="",E38="",E38=0),"",W38/E38)</f>
        <v/>
      </c>
      <c r="Y38" s="3">
        <f>IF(OR(W38="",W38=0),"",(J38+R38)/W38)</f>
        <v/>
      </c>
      <c r="Z38" s="2">
        <f>IF(OR(U38="",V38="",W38=""),"",MAX(0,U38*(W38-V38)))</f>
        <v/>
      </c>
      <c r="AC38" s="2" t="n"/>
      <c r="AF38" s="21" t="n"/>
      <c r="AG38" s="8" t="n"/>
      <c r="AH38" s="2" t="n"/>
      <c r="AI38" s="2" t="n"/>
      <c r="AJ38" s="21" t="n"/>
    </row>
    <row r="39">
      <c r="E39" s="2" t="n"/>
      <c r="F39" s="1" t="n"/>
      <c r="G39" s="1" t="n"/>
      <c r="H39" s="18">
        <f>IF(OR(G39="",D39&lt;&gt;"Occupied"),"",MAX(0,(G39-Summary!$B$2)/365))</f>
        <v/>
      </c>
      <c r="I39" s="8" t="n"/>
      <c r="J39" s="22">
        <f>IF(OR(E39="",I39=""),0,E39*I39)</f>
        <v/>
      </c>
      <c r="K39" s="3" t="n"/>
      <c r="L39" s="1" t="n"/>
      <c r="N39" s="23">
        <f>IF(E39="","",E39/'CRE Summary'!$C$3)</f>
        <v/>
      </c>
      <c r="O39" s="8" t="n"/>
      <c r="P39" s="8" t="n"/>
      <c r="Q39" s="8" t="n"/>
      <c r="R39" s="22">
        <f>IF(E39="",0,E39*(O39+P39+Q39))</f>
        <v/>
      </c>
      <c r="S39" s="3" t="n"/>
      <c r="T39" s="3" t="n"/>
      <c r="U39" s="3" t="n"/>
      <c r="V39" s="2" t="n"/>
      <c r="W39" s="2" t="n"/>
      <c r="X39" s="2">
        <f>IF(OR(W39="",E39="",E39=0),"",W39/E39)</f>
        <v/>
      </c>
      <c r="Y39" s="3">
        <f>IF(OR(W39="",W39=0),"",(J39+R39)/W39)</f>
        <v/>
      </c>
      <c r="Z39" s="2">
        <f>IF(OR(U39="",V39="",W39=""),"",MAX(0,U39*(W39-V39)))</f>
        <v/>
      </c>
      <c r="AC39" s="2" t="n"/>
      <c r="AF39" s="21" t="n"/>
      <c r="AG39" s="8" t="n"/>
      <c r="AH39" s="2" t="n"/>
      <c r="AI39" s="2" t="n"/>
      <c r="AJ39" s="21" t="n"/>
    </row>
    <row r="40">
      <c r="E40" s="2" t="n"/>
      <c r="F40" s="1" t="n"/>
      <c r="G40" s="1" t="n"/>
      <c r="H40" s="18">
        <f>IF(OR(G40="",D40&lt;&gt;"Occupied"),"",MAX(0,(G40-Summary!$B$2)/365))</f>
        <v/>
      </c>
      <c r="I40" s="8" t="n"/>
      <c r="J40" s="22">
        <f>IF(OR(E40="",I40=""),0,E40*I40)</f>
        <v/>
      </c>
      <c r="K40" s="3" t="n"/>
      <c r="L40" s="1" t="n"/>
      <c r="N40" s="23">
        <f>IF(E40="","",E40/'CRE Summary'!$C$3)</f>
        <v/>
      </c>
      <c r="O40" s="8" t="n"/>
      <c r="P40" s="8" t="n"/>
      <c r="Q40" s="8" t="n"/>
      <c r="R40" s="22">
        <f>IF(E40="",0,E40*(O40+P40+Q40))</f>
        <v/>
      </c>
      <c r="S40" s="3" t="n"/>
      <c r="T40" s="3" t="n"/>
      <c r="U40" s="3" t="n"/>
      <c r="V40" s="2" t="n"/>
      <c r="W40" s="2" t="n"/>
      <c r="X40" s="2">
        <f>IF(OR(W40="",E40="",E40=0),"",W40/E40)</f>
        <v/>
      </c>
      <c r="Y40" s="3">
        <f>IF(OR(W40="",W40=0),"",(J40+R40)/W40)</f>
        <v/>
      </c>
      <c r="Z40" s="2">
        <f>IF(OR(U40="",V40="",W40=""),"",MAX(0,U40*(W40-V40)))</f>
        <v/>
      </c>
      <c r="AC40" s="2" t="n"/>
      <c r="AF40" s="21" t="n"/>
      <c r="AG40" s="8" t="n"/>
      <c r="AH40" s="2" t="n"/>
      <c r="AI40" s="2" t="n"/>
      <c r="AJ40" s="21" t="n"/>
    </row>
    <row r="41">
      <c r="E41" s="2" t="n"/>
      <c r="F41" s="1" t="n"/>
      <c r="G41" s="1" t="n"/>
      <c r="H41" s="18">
        <f>IF(OR(G41="",D41&lt;&gt;"Occupied"),"",MAX(0,(G41-Summary!$B$2)/365))</f>
        <v/>
      </c>
      <c r="I41" s="8" t="n"/>
      <c r="J41" s="22">
        <f>IF(OR(E41="",I41=""),0,E41*I41)</f>
        <v/>
      </c>
      <c r="K41" s="3" t="n"/>
      <c r="L41" s="1" t="n"/>
      <c r="N41" s="23">
        <f>IF(E41="","",E41/'CRE Summary'!$C$3)</f>
        <v/>
      </c>
      <c r="O41" s="8" t="n"/>
      <c r="P41" s="8" t="n"/>
      <c r="Q41" s="8" t="n"/>
      <c r="R41" s="22">
        <f>IF(E41="",0,E41*(O41+P41+Q41))</f>
        <v/>
      </c>
      <c r="S41" s="3" t="n"/>
      <c r="T41" s="3" t="n"/>
      <c r="U41" s="3" t="n"/>
      <c r="V41" s="2" t="n"/>
      <c r="W41" s="2" t="n"/>
      <c r="X41" s="2">
        <f>IF(OR(W41="",E41="",E41=0),"",W41/E41)</f>
        <v/>
      </c>
      <c r="Y41" s="3">
        <f>IF(OR(W41="",W41=0),"",(J41+R41)/W41)</f>
        <v/>
      </c>
      <c r="Z41" s="2">
        <f>IF(OR(U41="",V41="",W41=""),"",MAX(0,U41*(W41-V41)))</f>
        <v/>
      </c>
      <c r="AC41" s="2" t="n"/>
      <c r="AF41" s="21" t="n"/>
      <c r="AG41" s="8" t="n"/>
      <c r="AH41" s="2" t="n"/>
      <c r="AI41" s="2" t="n"/>
      <c r="AJ41" s="21" t="n"/>
    </row>
    <row r="42">
      <c r="E42" s="2" t="n"/>
      <c r="F42" s="1" t="n"/>
      <c r="G42" s="1" t="n"/>
      <c r="H42" s="18">
        <f>IF(OR(G42="",D42&lt;&gt;"Occupied"),"",MAX(0,(G42-Summary!$B$2)/365))</f>
        <v/>
      </c>
      <c r="I42" s="8" t="n"/>
      <c r="J42" s="22">
        <f>IF(OR(E42="",I42=""),0,E42*I42)</f>
        <v/>
      </c>
      <c r="K42" s="3" t="n"/>
      <c r="L42" s="1" t="n"/>
      <c r="N42" s="23">
        <f>IF(E42="","",E42/'CRE Summary'!$C$3)</f>
        <v/>
      </c>
      <c r="O42" s="8" t="n"/>
      <c r="P42" s="8" t="n"/>
      <c r="Q42" s="8" t="n"/>
      <c r="R42" s="22">
        <f>IF(E42="",0,E42*(O42+P42+Q42))</f>
        <v/>
      </c>
      <c r="S42" s="3" t="n"/>
      <c r="T42" s="3" t="n"/>
      <c r="U42" s="3" t="n"/>
      <c r="V42" s="2" t="n"/>
      <c r="W42" s="2" t="n"/>
      <c r="X42" s="2">
        <f>IF(OR(W42="",E42="",E42=0),"",W42/E42)</f>
        <v/>
      </c>
      <c r="Y42" s="3">
        <f>IF(OR(W42="",W42=0),"",(J42+R42)/W42)</f>
        <v/>
      </c>
      <c r="Z42" s="2">
        <f>IF(OR(U42="",V42="",W42=""),"",MAX(0,U42*(W42-V42)))</f>
        <v/>
      </c>
      <c r="AC42" s="2" t="n"/>
      <c r="AF42" s="21" t="n"/>
      <c r="AG42" s="8" t="n"/>
      <c r="AH42" s="2" t="n"/>
      <c r="AI42" s="2" t="n"/>
      <c r="AJ42" s="21" t="n"/>
    </row>
    <row r="43">
      <c r="E43" s="2" t="n"/>
      <c r="F43" s="1" t="n"/>
      <c r="G43" s="1" t="n"/>
      <c r="H43" s="18">
        <f>IF(OR(G43="",D43&lt;&gt;"Occupied"),"",MAX(0,(G43-Summary!$B$2)/365))</f>
        <v/>
      </c>
      <c r="I43" s="8" t="n"/>
      <c r="J43" s="22">
        <f>IF(OR(E43="",I43=""),0,E43*I43)</f>
        <v/>
      </c>
      <c r="K43" s="3" t="n"/>
      <c r="L43" s="1" t="n"/>
      <c r="N43" s="23">
        <f>IF(E43="","",E43/'CRE Summary'!$C$3)</f>
        <v/>
      </c>
      <c r="O43" s="8" t="n"/>
      <c r="P43" s="8" t="n"/>
      <c r="Q43" s="8" t="n"/>
      <c r="R43" s="22">
        <f>IF(E43="",0,E43*(O43+P43+Q43))</f>
        <v/>
      </c>
      <c r="S43" s="3" t="n"/>
      <c r="T43" s="3" t="n"/>
      <c r="U43" s="3" t="n"/>
      <c r="V43" s="2" t="n"/>
      <c r="W43" s="2" t="n"/>
      <c r="X43" s="2">
        <f>IF(OR(W43="",E43="",E43=0),"",W43/E43)</f>
        <v/>
      </c>
      <c r="Y43" s="3">
        <f>IF(OR(W43="",W43=0),"",(J43+R43)/W43)</f>
        <v/>
      </c>
      <c r="Z43" s="2">
        <f>IF(OR(U43="",V43="",W43=""),"",MAX(0,U43*(W43-V43)))</f>
        <v/>
      </c>
      <c r="AC43" s="2" t="n"/>
      <c r="AF43" s="21" t="n"/>
      <c r="AG43" s="8" t="n"/>
      <c r="AH43" s="2" t="n"/>
      <c r="AI43" s="2" t="n"/>
      <c r="AJ43" s="21" t="n"/>
    </row>
    <row r="44">
      <c r="E44" s="2" t="n"/>
      <c r="F44" s="1" t="n"/>
      <c r="G44" s="1" t="n"/>
      <c r="H44" s="18">
        <f>IF(OR(G44="",D44&lt;&gt;"Occupied"),"",MAX(0,(G44-Summary!$B$2)/365))</f>
        <v/>
      </c>
      <c r="I44" s="8" t="n"/>
      <c r="J44" s="22">
        <f>IF(OR(E44="",I44=""),0,E44*I44)</f>
        <v/>
      </c>
      <c r="K44" s="3" t="n"/>
      <c r="L44" s="1" t="n"/>
      <c r="N44" s="23">
        <f>IF(E44="","",E44/'CRE Summary'!$C$3)</f>
        <v/>
      </c>
      <c r="O44" s="8" t="n"/>
      <c r="P44" s="8" t="n"/>
      <c r="Q44" s="8" t="n"/>
      <c r="R44" s="22">
        <f>IF(E44="",0,E44*(O44+P44+Q44))</f>
        <v/>
      </c>
      <c r="S44" s="3" t="n"/>
      <c r="T44" s="3" t="n"/>
      <c r="U44" s="3" t="n"/>
      <c r="V44" s="2" t="n"/>
      <c r="W44" s="2" t="n"/>
      <c r="X44" s="2">
        <f>IF(OR(W44="",E44="",E44=0),"",W44/E44)</f>
        <v/>
      </c>
      <c r="Y44" s="3">
        <f>IF(OR(W44="",W44=0),"",(J44+R44)/W44)</f>
        <v/>
      </c>
      <c r="Z44" s="2">
        <f>IF(OR(U44="",V44="",W44=""),"",MAX(0,U44*(W44-V44)))</f>
        <v/>
      </c>
      <c r="AC44" s="2" t="n"/>
      <c r="AF44" s="21" t="n"/>
      <c r="AG44" s="8" t="n"/>
      <c r="AH44" s="2" t="n"/>
      <c r="AI44" s="2" t="n"/>
      <c r="AJ44" s="21" t="n"/>
    </row>
    <row r="45">
      <c r="E45" s="2" t="n"/>
      <c r="F45" s="1" t="n"/>
      <c r="G45" s="1" t="n"/>
      <c r="H45" s="18">
        <f>IF(OR(G45="",D45&lt;&gt;"Occupied"),"",MAX(0,(G45-Summary!$B$2)/365))</f>
        <v/>
      </c>
      <c r="I45" s="8" t="n"/>
      <c r="J45" s="22">
        <f>IF(OR(E45="",I45=""),0,E45*I45)</f>
        <v/>
      </c>
      <c r="K45" s="3" t="n"/>
      <c r="L45" s="1" t="n"/>
      <c r="N45" s="23">
        <f>IF(E45="","",E45/'CRE Summary'!$C$3)</f>
        <v/>
      </c>
      <c r="O45" s="8" t="n"/>
      <c r="P45" s="8" t="n"/>
      <c r="Q45" s="8" t="n"/>
      <c r="R45" s="22">
        <f>IF(E45="",0,E45*(O45+P45+Q45))</f>
        <v/>
      </c>
      <c r="S45" s="3" t="n"/>
      <c r="T45" s="3" t="n"/>
      <c r="U45" s="3" t="n"/>
      <c r="V45" s="2" t="n"/>
      <c r="W45" s="2" t="n"/>
      <c r="X45" s="2">
        <f>IF(OR(W45="",E45="",E45=0),"",W45/E45)</f>
        <v/>
      </c>
      <c r="Y45" s="3">
        <f>IF(OR(W45="",W45=0),"",(J45+R45)/W45)</f>
        <v/>
      </c>
      <c r="Z45" s="2">
        <f>IF(OR(U45="",V45="",W45=""),"",MAX(0,U45*(W45-V45)))</f>
        <v/>
      </c>
      <c r="AC45" s="2" t="n"/>
      <c r="AF45" s="21" t="n"/>
      <c r="AG45" s="8" t="n"/>
      <c r="AH45" s="2" t="n"/>
      <c r="AI45" s="2" t="n"/>
      <c r="AJ45" s="21" t="n"/>
    </row>
    <row r="46">
      <c r="E46" s="2" t="n"/>
      <c r="F46" s="1" t="n"/>
      <c r="G46" s="1" t="n"/>
      <c r="H46" s="18">
        <f>IF(OR(G46="",D46&lt;&gt;"Occupied"),"",MAX(0,(G46-Summary!$B$2)/365))</f>
        <v/>
      </c>
      <c r="I46" s="8" t="n"/>
      <c r="J46" s="22">
        <f>IF(OR(E46="",I46=""),0,E46*I46)</f>
        <v/>
      </c>
      <c r="K46" s="3" t="n"/>
      <c r="L46" s="1" t="n"/>
      <c r="N46" s="23">
        <f>IF(E46="","",E46/'CRE Summary'!$C$3)</f>
        <v/>
      </c>
      <c r="O46" s="8" t="n"/>
      <c r="P46" s="8" t="n"/>
      <c r="Q46" s="8" t="n"/>
      <c r="R46" s="22">
        <f>IF(E46="",0,E46*(O46+P46+Q46))</f>
        <v/>
      </c>
      <c r="S46" s="3" t="n"/>
      <c r="T46" s="3" t="n"/>
      <c r="U46" s="3" t="n"/>
      <c r="V46" s="2" t="n"/>
      <c r="W46" s="2" t="n"/>
      <c r="X46" s="2">
        <f>IF(OR(W46="",E46="",E46=0),"",W46/E46)</f>
        <v/>
      </c>
      <c r="Y46" s="3">
        <f>IF(OR(W46="",W46=0),"",(J46+R46)/W46)</f>
        <v/>
      </c>
      <c r="Z46" s="2">
        <f>IF(OR(U46="",V46="",W46=""),"",MAX(0,U46*(W46-V46)))</f>
        <v/>
      </c>
      <c r="AC46" s="2" t="n"/>
      <c r="AF46" s="21" t="n"/>
      <c r="AG46" s="8" t="n"/>
      <c r="AH46" s="2" t="n"/>
      <c r="AI46" s="2" t="n"/>
      <c r="AJ46" s="21" t="n"/>
    </row>
    <row r="47">
      <c r="E47" s="2" t="n"/>
      <c r="F47" s="1" t="n"/>
      <c r="G47" s="1" t="n"/>
      <c r="H47" s="18">
        <f>IF(OR(G47="",D47&lt;&gt;"Occupied"),"",MAX(0,(G47-Summary!$B$2)/365))</f>
        <v/>
      </c>
      <c r="I47" s="8" t="n"/>
      <c r="J47" s="22">
        <f>IF(OR(E47="",I47=""),0,E47*I47)</f>
        <v/>
      </c>
      <c r="K47" s="3" t="n"/>
      <c r="L47" s="1" t="n"/>
      <c r="N47" s="23">
        <f>IF(E47="","",E47/'CRE Summary'!$C$3)</f>
        <v/>
      </c>
      <c r="O47" s="8" t="n"/>
      <c r="P47" s="8" t="n"/>
      <c r="Q47" s="8" t="n"/>
      <c r="R47" s="22">
        <f>IF(E47="",0,E47*(O47+P47+Q47))</f>
        <v/>
      </c>
      <c r="S47" s="3" t="n"/>
      <c r="T47" s="3" t="n"/>
      <c r="U47" s="3" t="n"/>
      <c r="V47" s="2" t="n"/>
      <c r="W47" s="2" t="n"/>
      <c r="X47" s="2">
        <f>IF(OR(W47="",E47="",E47=0),"",W47/E47)</f>
        <v/>
      </c>
      <c r="Y47" s="3">
        <f>IF(OR(W47="",W47=0),"",(J47+R47)/W47)</f>
        <v/>
      </c>
      <c r="Z47" s="2">
        <f>IF(OR(U47="",V47="",W47=""),"",MAX(0,U47*(W47-V47)))</f>
        <v/>
      </c>
      <c r="AC47" s="2" t="n"/>
      <c r="AF47" s="21" t="n"/>
      <c r="AG47" s="8" t="n"/>
      <c r="AH47" s="2" t="n"/>
      <c r="AI47" s="2" t="n"/>
      <c r="AJ47" s="21" t="n"/>
    </row>
    <row r="48">
      <c r="E48" s="2" t="n"/>
      <c r="F48" s="1" t="n"/>
      <c r="G48" s="1" t="n"/>
      <c r="H48" s="18">
        <f>IF(OR(G48="",D48&lt;&gt;"Occupied"),"",MAX(0,(G48-Summary!$B$2)/365))</f>
        <v/>
      </c>
      <c r="I48" s="8" t="n"/>
      <c r="J48" s="22">
        <f>IF(OR(E48="",I48=""),0,E48*I48)</f>
        <v/>
      </c>
      <c r="K48" s="3" t="n"/>
      <c r="L48" s="1" t="n"/>
      <c r="N48" s="23">
        <f>IF(E48="","",E48/'CRE Summary'!$C$3)</f>
        <v/>
      </c>
      <c r="O48" s="8" t="n"/>
      <c r="P48" s="8" t="n"/>
      <c r="Q48" s="8" t="n"/>
      <c r="R48" s="22">
        <f>IF(E48="",0,E48*(O48+P48+Q48))</f>
        <v/>
      </c>
      <c r="S48" s="3" t="n"/>
      <c r="T48" s="3" t="n"/>
      <c r="U48" s="3" t="n"/>
      <c r="V48" s="2" t="n"/>
      <c r="W48" s="2" t="n"/>
      <c r="X48" s="2">
        <f>IF(OR(W48="",E48="",E48=0),"",W48/E48)</f>
        <v/>
      </c>
      <c r="Y48" s="3">
        <f>IF(OR(W48="",W48=0),"",(J48+R48)/W48)</f>
        <v/>
      </c>
      <c r="Z48" s="2">
        <f>IF(OR(U48="",V48="",W48=""),"",MAX(0,U48*(W48-V48)))</f>
        <v/>
      </c>
      <c r="AC48" s="2" t="n"/>
      <c r="AF48" s="21" t="n"/>
      <c r="AG48" s="8" t="n"/>
      <c r="AH48" s="2" t="n"/>
      <c r="AI48" s="2" t="n"/>
      <c r="AJ48" s="21" t="n"/>
    </row>
    <row r="49">
      <c r="E49" s="2" t="n"/>
      <c r="F49" s="1" t="n"/>
      <c r="G49" s="1" t="n"/>
      <c r="H49" s="18">
        <f>IF(OR(G49="",D49&lt;&gt;"Occupied"),"",MAX(0,(G49-Summary!$B$2)/365))</f>
        <v/>
      </c>
      <c r="I49" s="8" t="n"/>
      <c r="J49" s="22">
        <f>IF(OR(E49="",I49=""),0,E49*I49)</f>
        <v/>
      </c>
      <c r="K49" s="3" t="n"/>
      <c r="L49" s="1" t="n"/>
      <c r="N49" s="23">
        <f>IF(E49="","",E49/'CRE Summary'!$C$3)</f>
        <v/>
      </c>
      <c r="O49" s="8" t="n"/>
      <c r="P49" s="8" t="n"/>
      <c r="Q49" s="8" t="n"/>
      <c r="R49" s="22">
        <f>IF(E49="",0,E49*(O49+P49+Q49))</f>
        <v/>
      </c>
      <c r="S49" s="3" t="n"/>
      <c r="T49" s="3" t="n"/>
      <c r="U49" s="3" t="n"/>
      <c r="V49" s="2" t="n"/>
      <c r="W49" s="2" t="n"/>
      <c r="X49" s="2">
        <f>IF(OR(W49="",E49="",E49=0),"",W49/E49)</f>
        <v/>
      </c>
      <c r="Y49" s="3">
        <f>IF(OR(W49="",W49=0),"",(J49+R49)/W49)</f>
        <v/>
      </c>
      <c r="Z49" s="2">
        <f>IF(OR(U49="",V49="",W49=""),"",MAX(0,U49*(W49-V49)))</f>
        <v/>
      </c>
      <c r="AC49" s="2" t="n"/>
      <c r="AF49" s="21" t="n"/>
      <c r="AG49" s="8" t="n"/>
      <c r="AH49" s="2" t="n"/>
      <c r="AI49" s="2" t="n"/>
      <c r="AJ49" s="21" t="n"/>
    </row>
    <row r="50">
      <c r="E50" s="2" t="n"/>
      <c r="F50" s="1" t="n"/>
      <c r="G50" s="1" t="n"/>
      <c r="H50" s="18">
        <f>IF(OR(G50="",D50&lt;&gt;"Occupied"),"",MAX(0,(G50-Summary!$B$2)/365))</f>
        <v/>
      </c>
      <c r="I50" s="8" t="n"/>
      <c r="J50" s="22">
        <f>IF(OR(E50="",I50=""),0,E50*I50)</f>
        <v/>
      </c>
      <c r="K50" s="3" t="n"/>
      <c r="L50" s="1" t="n"/>
      <c r="N50" s="23">
        <f>IF(E50="","",E50/'CRE Summary'!$C$3)</f>
        <v/>
      </c>
      <c r="O50" s="8" t="n"/>
      <c r="P50" s="8" t="n"/>
      <c r="Q50" s="8" t="n"/>
      <c r="R50" s="22">
        <f>IF(E50="",0,E50*(O50+P50+Q50))</f>
        <v/>
      </c>
      <c r="S50" s="3" t="n"/>
      <c r="T50" s="3" t="n"/>
      <c r="U50" s="3" t="n"/>
      <c r="V50" s="2" t="n"/>
      <c r="W50" s="2" t="n"/>
      <c r="X50" s="2">
        <f>IF(OR(W50="",E50="",E50=0),"",W50/E50)</f>
        <v/>
      </c>
      <c r="Y50" s="3">
        <f>IF(OR(W50="",W50=0),"",(J50+R50)/W50)</f>
        <v/>
      </c>
      <c r="Z50" s="2">
        <f>IF(OR(U50="",V50="",W50=""),"",MAX(0,U50*(W50-V50)))</f>
        <v/>
      </c>
      <c r="AC50" s="2" t="n"/>
      <c r="AF50" s="21" t="n"/>
      <c r="AG50" s="8" t="n"/>
      <c r="AH50" s="2" t="n"/>
      <c r="AI50" s="2" t="n"/>
      <c r="AJ50" s="21" t="n"/>
    </row>
    <row r="51">
      <c r="E51" s="2" t="n"/>
      <c r="F51" s="1" t="n"/>
      <c r="G51" s="1" t="n"/>
      <c r="H51" s="18">
        <f>IF(OR(G51="",D51&lt;&gt;"Occupied"),"",MAX(0,(G51-Summary!$B$2)/365))</f>
        <v/>
      </c>
      <c r="I51" s="8" t="n"/>
      <c r="J51" s="22">
        <f>IF(OR(E51="",I51=""),0,E51*I51)</f>
        <v/>
      </c>
      <c r="K51" s="3" t="n"/>
      <c r="L51" s="1" t="n"/>
      <c r="N51" s="23">
        <f>IF(E51="","",E51/'CRE Summary'!$C$3)</f>
        <v/>
      </c>
      <c r="O51" s="8" t="n"/>
      <c r="P51" s="8" t="n"/>
      <c r="Q51" s="8" t="n"/>
      <c r="R51" s="22">
        <f>IF(E51="",0,E51*(O51+P51+Q51))</f>
        <v/>
      </c>
      <c r="S51" s="3" t="n"/>
      <c r="T51" s="3" t="n"/>
      <c r="U51" s="3" t="n"/>
      <c r="V51" s="2" t="n"/>
      <c r="W51" s="2" t="n"/>
      <c r="X51" s="2">
        <f>IF(OR(W51="",E51="",E51=0),"",W51/E51)</f>
        <v/>
      </c>
      <c r="Y51" s="3">
        <f>IF(OR(W51="",W51=0),"",(J51+R51)/W51)</f>
        <v/>
      </c>
      <c r="Z51" s="2">
        <f>IF(OR(U51="",V51="",W51=""),"",MAX(0,U51*(W51-V51)))</f>
        <v/>
      </c>
      <c r="AC51" s="2" t="n"/>
      <c r="AF51" s="21" t="n"/>
      <c r="AG51" s="8" t="n"/>
      <c r="AH51" s="2" t="n"/>
      <c r="AI51" s="2" t="n"/>
      <c r="AJ51" s="21" t="n"/>
    </row>
    <row r="52">
      <c r="E52" s="2" t="n"/>
      <c r="F52" s="1" t="n"/>
      <c r="G52" s="1" t="n"/>
      <c r="H52" s="18">
        <f>IF(OR(G52="",D52&lt;&gt;"Occupied"),"",MAX(0,(G52-Summary!$B$2)/365))</f>
        <v/>
      </c>
      <c r="I52" s="8" t="n"/>
      <c r="J52" s="22">
        <f>IF(OR(E52="",I52=""),0,E52*I52)</f>
        <v/>
      </c>
      <c r="K52" s="3" t="n"/>
      <c r="L52" s="1" t="n"/>
      <c r="N52" s="23">
        <f>IF(E52="","",E52/'CRE Summary'!$C$3)</f>
        <v/>
      </c>
      <c r="O52" s="8" t="n"/>
      <c r="P52" s="8" t="n"/>
      <c r="Q52" s="8" t="n"/>
      <c r="R52" s="22">
        <f>IF(E52="",0,E52*(O52+P52+Q52))</f>
        <v/>
      </c>
      <c r="S52" s="3" t="n"/>
      <c r="T52" s="3" t="n"/>
      <c r="U52" s="3" t="n"/>
      <c r="V52" s="2" t="n"/>
      <c r="W52" s="2" t="n"/>
      <c r="X52" s="2">
        <f>IF(OR(W52="",E52="",E52=0),"",W52/E52)</f>
        <v/>
      </c>
      <c r="Y52" s="3">
        <f>IF(OR(W52="",W52=0),"",(J52+R52)/W52)</f>
        <v/>
      </c>
      <c r="Z52" s="2">
        <f>IF(OR(U52="",V52="",W52=""),"",MAX(0,U52*(W52-V52)))</f>
        <v/>
      </c>
      <c r="AC52" s="2" t="n"/>
      <c r="AF52" s="21" t="n"/>
      <c r="AG52" s="8" t="n"/>
      <c r="AH52" s="2" t="n"/>
      <c r="AI52" s="2" t="n"/>
      <c r="AJ52" s="21" t="n"/>
    </row>
    <row r="53">
      <c r="E53" s="2" t="n"/>
      <c r="F53" s="1" t="n"/>
      <c r="G53" s="1" t="n"/>
      <c r="H53" s="18">
        <f>IF(OR(G53="",D53&lt;&gt;"Occupied"),"",MAX(0,(G53-Summary!$B$2)/365))</f>
        <v/>
      </c>
      <c r="I53" s="8" t="n"/>
      <c r="J53" s="22">
        <f>IF(OR(E53="",I53=""),0,E53*I53)</f>
        <v/>
      </c>
      <c r="K53" s="3" t="n"/>
      <c r="L53" s="1" t="n"/>
      <c r="N53" s="23">
        <f>IF(E53="","",E53/'CRE Summary'!$C$3)</f>
        <v/>
      </c>
      <c r="O53" s="8" t="n"/>
      <c r="P53" s="8" t="n"/>
      <c r="Q53" s="8" t="n"/>
      <c r="R53" s="22">
        <f>IF(E53="",0,E53*(O53+P53+Q53))</f>
        <v/>
      </c>
      <c r="S53" s="3" t="n"/>
      <c r="T53" s="3" t="n"/>
      <c r="U53" s="3" t="n"/>
      <c r="V53" s="2" t="n"/>
      <c r="W53" s="2" t="n"/>
      <c r="X53" s="2">
        <f>IF(OR(W53="",E53="",E53=0),"",W53/E53)</f>
        <v/>
      </c>
      <c r="Y53" s="3">
        <f>IF(OR(W53="",W53=0),"",(J53+R53)/W53)</f>
        <v/>
      </c>
      <c r="Z53" s="2">
        <f>IF(OR(U53="",V53="",W53=""),"",MAX(0,U53*(W53-V53)))</f>
        <v/>
      </c>
      <c r="AC53" s="2" t="n"/>
      <c r="AF53" s="21" t="n"/>
      <c r="AG53" s="8" t="n"/>
      <c r="AH53" s="2" t="n"/>
      <c r="AI53" s="2" t="n"/>
      <c r="AJ53" s="21" t="n"/>
    </row>
    <row r="54">
      <c r="E54" s="2" t="n"/>
      <c r="F54" s="1" t="n"/>
      <c r="G54" s="1" t="n"/>
      <c r="H54" s="18">
        <f>IF(OR(G54="",D54&lt;&gt;"Occupied"),"",MAX(0,(G54-Summary!$B$2)/365))</f>
        <v/>
      </c>
      <c r="I54" s="8" t="n"/>
      <c r="J54" s="22">
        <f>IF(OR(E54="",I54=""),0,E54*I54)</f>
        <v/>
      </c>
      <c r="K54" s="3" t="n"/>
      <c r="L54" s="1" t="n"/>
      <c r="N54" s="23">
        <f>IF(E54="","",E54/'CRE Summary'!$C$3)</f>
        <v/>
      </c>
      <c r="O54" s="8" t="n"/>
      <c r="P54" s="8" t="n"/>
      <c r="Q54" s="8" t="n"/>
      <c r="R54" s="22">
        <f>IF(E54="",0,E54*(O54+P54+Q54))</f>
        <v/>
      </c>
      <c r="S54" s="3" t="n"/>
      <c r="T54" s="3" t="n"/>
      <c r="U54" s="3" t="n"/>
      <c r="V54" s="2" t="n"/>
      <c r="W54" s="2" t="n"/>
      <c r="X54" s="2">
        <f>IF(OR(W54="",E54="",E54=0),"",W54/E54)</f>
        <v/>
      </c>
      <c r="Y54" s="3">
        <f>IF(OR(W54="",W54=0),"",(J54+R54)/W54)</f>
        <v/>
      </c>
      <c r="Z54" s="2">
        <f>IF(OR(U54="",V54="",W54=""),"",MAX(0,U54*(W54-V54)))</f>
        <v/>
      </c>
      <c r="AC54" s="2" t="n"/>
      <c r="AF54" s="21" t="n"/>
      <c r="AG54" s="8" t="n"/>
      <c r="AH54" s="2" t="n"/>
      <c r="AI54" s="2" t="n"/>
      <c r="AJ54" s="21" t="n"/>
    </row>
    <row r="55">
      <c r="E55" s="2" t="n"/>
      <c r="F55" s="1" t="n"/>
      <c r="G55" s="1" t="n"/>
      <c r="H55" s="18">
        <f>IF(OR(G55="",D55&lt;&gt;"Occupied"),"",MAX(0,(G55-Summary!$B$2)/365))</f>
        <v/>
      </c>
      <c r="I55" s="8" t="n"/>
      <c r="J55" s="22">
        <f>IF(OR(E55="",I55=""),0,E55*I55)</f>
        <v/>
      </c>
      <c r="K55" s="3" t="n"/>
      <c r="L55" s="1" t="n"/>
      <c r="N55" s="23">
        <f>IF(E55="","",E55/'CRE Summary'!$C$3)</f>
        <v/>
      </c>
      <c r="O55" s="8" t="n"/>
      <c r="P55" s="8" t="n"/>
      <c r="Q55" s="8" t="n"/>
      <c r="R55" s="22">
        <f>IF(E55="",0,E55*(O55+P55+Q55))</f>
        <v/>
      </c>
      <c r="S55" s="3" t="n"/>
      <c r="T55" s="3" t="n"/>
      <c r="U55" s="3" t="n"/>
      <c r="V55" s="2" t="n"/>
      <c r="W55" s="2" t="n"/>
      <c r="X55" s="2">
        <f>IF(OR(W55="",E55="",E55=0),"",W55/E55)</f>
        <v/>
      </c>
      <c r="Y55" s="3">
        <f>IF(OR(W55="",W55=0),"",(J55+R55)/W55)</f>
        <v/>
      </c>
      <c r="Z55" s="2">
        <f>IF(OR(U55="",V55="",W55=""),"",MAX(0,U55*(W55-V55)))</f>
        <v/>
      </c>
      <c r="AC55" s="2" t="n"/>
      <c r="AF55" s="21" t="n"/>
      <c r="AG55" s="8" t="n"/>
      <c r="AH55" s="2" t="n"/>
      <c r="AI55" s="2" t="n"/>
      <c r="AJ55" s="21" t="n"/>
    </row>
    <row r="56">
      <c r="E56" s="2" t="n"/>
      <c r="F56" s="1" t="n"/>
      <c r="G56" s="1" t="n"/>
      <c r="H56" s="18">
        <f>IF(OR(G56="",D56&lt;&gt;"Occupied"),"",MAX(0,(G56-Summary!$B$2)/365))</f>
        <v/>
      </c>
      <c r="I56" s="8" t="n"/>
      <c r="J56" s="22">
        <f>IF(OR(E56="",I56=""),0,E56*I56)</f>
        <v/>
      </c>
      <c r="K56" s="3" t="n"/>
      <c r="L56" s="1" t="n"/>
      <c r="N56" s="23">
        <f>IF(E56="","",E56/'CRE Summary'!$C$3)</f>
        <v/>
      </c>
      <c r="O56" s="8" t="n"/>
      <c r="P56" s="8" t="n"/>
      <c r="Q56" s="8" t="n"/>
      <c r="R56" s="22">
        <f>IF(E56="",0,E56*(O56+P56+Q56))</f>
        <v/>
      </c>
      <c r="S56" s="3" t="n"/>
      <c r="T56" s="3" t="n"/>
      <c r="U56" s="3" t="n"/>
      <c r="V56" s="2" t="n"/>
      <c r="W56" s="2" t="n"/>
      <c r="X56" s="2">
        <f>IF(OR(W56="",E56="",E56=0),"",W56/E56)</f>
        <v/>
      </c>
      <c r="Y56" s="3">
        <f>IF(OR(W56="",W56=0),"",(J56+R56)/W56)</f>
        <v/>
      </c>
      <c r="Z56" s="2">
        <f>IF(OR(U56="",V56="",W56=""),"",MAX(0,U56*(W56-V56)))</f>
        <v/>
      </c>
      <c r="AC56" s="2" t="n"/>
      <c r="AF56" s="21" t="n"/>
      <c r="AG56" s="8" t="n"/>
      <c r="AH56" s="2" t="n"/>
      <c r="AI56" s="2" t="n"/>
      <c r="AJ56" s="21" t="n"/>
    </row>
    <row r="57">
      <c r="E57" s="2" t="n"/>
      <c r="F57" s="1" t="n"/>
      <c r="G57" s="1" t="n"/>
      <c r="H57" s="18">
        <f>IF(OR(G57="",D57&lt;&gt;"Occupied"),"",MAX(0,(G57-Summary!$B$2)/365))</f>
        <v/>
      </c>
      <c r="I57" s="8" t="n"/>
      <c r="J57" s="22">
        <f>IF(OR(E57="",I57=""),0,E57*I57)</f>
        <v/>
      </c>
      <c r="K57" s="3" t="n"/>
      <c r="L57" s="1" t="n"/>
      <c r="N57" s="23">
        <f>IF(E57="","",E57/'CRE Summary'!$C$3)</f>
        <v/>
      </c>
      <c r="O57" s="8" t="n"/>
      <c r="P57" s="8" t="n"/>
      <c r="Q57" s="8" t="n"/>
      <c r="R57" s="22">
        <f>IF(E57="",0,E57*(O57+P57+Q57))</f>
        <v/>
      </c>
      <c r="S57" s="3" t="n"/>
      <c r="T57" s="3" t="n"/>
      <c r="U57" s="3" t="n"/>
      <c r="V57" s="2" t="n"/>
      <c r="W57" s="2" t="n"/>
      <c r="X57" s="2">
        <f>IF(OR(W57="",E57="",E57=0),"",W57/E57)</f>
        <v/>
      </c>
      <c r="Y57" s="3">
        <f>IF(OR(W57="",W57=0),"",(J57+R57)/W57)</f>
        <v/>
      </c>
      <c r="Z57" s="2">
        <f>IF(OR(U57="",V57="",W57=""),"",MAX(0,U57*(W57-V57)))</f>
        <v/>
      </c>
      <c r="AC57" s="2" t="n"/>
      <c r="AF57" s="21" t="n"/>
      <c r="AG57" s="8" t="n"/>
      <c r="AH57" s="2" t="n"/>
      <c r="AI57" s="2" t="n"/>
      <c r="AJ57" s="21" t="n"/>
    </row>
    <row r="58">
      <c r="E58" s="2" t="n"/>
      <c r="F58" s="1" t="n"/>
      <c r="G58" s="1" t="n"/>
      <c r="H58" s="18">
        <f>IF(OR(G58="",D58&lt;&gt;"Occupied"),"",MAX(0,(G58-Summary!$B$2)/365))</f>
        <v/>
      </c>
      <c r="I58" s="8" t="n"/>
      <c r="J58" s="22">
        <f>IF(OR(E58="",I58=""),0,E58*I58)</f>
        <v/>
      </c>
      <c r="K58" s="3" t="n"/>
      <c r="L58" s="1" t="n"/>
      <c r="N58" s="23">
        <f>IF(E58="","",E58/'CRE Summary'!$C$3)</f>
        <v/>
      </c>
      <c r="O58" s="8" t="n"/>
      <c r="P58" s="8" t="n"/>
      <c r="Q58" s="8" t="n"/>
      <c r="R58" s="22">
        <f>IF(E58="",0,E58*(O58+P58+Q58))</f>
        <v/>
      </c>
      <c r="S58" s="3" t="n"/>
      <c r="T58" s="3" t="n"/>
      <c r="U58" s="3" t="n"/>
      <c r="V58" s="2" t="n"/>
      <c r="W58" s="2" t="n"/>
      <c r="X58" s="2">
        <f>IF(OR(W58="",E58="",E58=0),"",W58/E58)</f>
        <v/>
      </c>
      <c r="Y58" s="3">
        <f>IF(OR(W58="",W58=0),"",(J58+R58)/W58)</f>
        <v/>
      </c>
      <c r="Z58" s="2">
        <f>IF(OR(U58="",V58="",W58=""),"",MAX(0,U58*(W58-V58)))</f>
        <v/>
      </c>
      <c r="AC58" s="2" t="n"/>
      <c r="AF58" s="21" t="n"/>
      <c r="AG58" s="8" t="n"/>
      <c r="AH58" s="2" t="n"/>
      <c r="AI58" s="2" t="n"/>
      <c r="AJ58" s="21" t="n"/>
    </row>
    <row r="59">
      <c r="E59" s="2" t="n"/>
      <c r="F59" s="1" t="n"/>
      <c r="G59" s="1" t="n"/>
      <c r="H59" s="18">
        <f>IF(OR(G59="",D59&lt;&gt;"Occupied"),"",MAX(0,(G59-Summary!$B$2)/365))</f>
        <v/>
      </c>
      <c r="I59" s="8" t="n"/>
      <c r="J59" s="22">
        <f>IF(OR(E59="",I59=""),0,E59*I59)</f>
        <v/>
      </c>
      <c r="K59" s="3" t="n"/>
      <c r="L59" s="1" t="n"/>
      <c r="N59" s="23">
        <f>IF(E59="","",E59/'CRE Summary'!$C$3)</f>
        <v/>
      </c>
      <c r="O59" s="8" t="n"/>
      <c r="P59" s="8" t="n"/>
      <c r="Q59" s="8" t="n"/>
      <c r="R59" s="22">
        <f>IF(E59="",0,E59*(O59+P59+Q59))</f>
        <v/>
      </c>
      <c r="S59" s="3" t="n"/>
      <c r="T59" s="3" t="n"/>
      <c r="U59" s="3" t="n"/>
      <c r="V59" s="2" t="n"/>
      <c r="W59" s="2" t="n"/>
      <c r="X59" s="2">
        <f>IF(OR(W59="",E59="",E59=0),"",W59/E59)</f>
        <v/>
      </c>
      <c r="Y59" s="3">
        <f>IF(OR(W59="",W59=0),"",(J59+R59)/W59)</f>
        <v/>
      </c>
      <c r="Z59" s="2">
        <f>IF(OR(U59="",V59="",W59=""),"",MAX(0,U59*(W59-V59)))</f>
        <v/>
      </c>
      <c r="AC59" s="2" t="n"/>
      <c r="AF59" s="21" t="n"/>
      <c r="AG59" s="8" t="n"/>
      <c r="AH59" s="2" t="n"/>
      <c r="AI59" s="2" t="n"/>
      <c r="AJ59" s="21" t="n"/>
    </row>
    <row r="60">
      <c r="E60" s="2" t="n"/>
      <c r="F60" s="1" t="n"/>
      <c r="G60" s="1" t="n"/>
      <c r="H60" s="18">
        <f>IF(OR(G60="",D60&lt;&gt;"Occupied"),"",MAX(0,(G60-Summary!$B$2)/365))</f>
        <v/>
      </c>
      <c r="I60" s="8" t="n"/>
      <c r="J60" s="22">
        <f>IF(OR(E60="",I60=""),0,E60*I60)</f>
        <v/>
      </c>
      <c r="K60" s="3" t="n"/>
      <c r="L60" s="1" t="n"/>
      <c r="N60" s="23">
        <f>IF(E60="","",E60/'CRE Summary'!$C$3)</f>
        <v/>
      </c>
      <c r="O60" s="8" t="n"/>
      <c r="P60" s="8" t="n"/>
      <c r="Q60" s="8" t="n"/>
      <c r="R60" s="22">
        <f>IF(E60="",0,E60*(O60+P60+Q60))</f>
        <v/>
      </c>
      <c r="S60" s="3" t="n"/>
      <c r="T60" s="3" t="n"/>
      <c r="U60" s="3" t="n"/>
      <c r="V60" s="2" t="n"/>
      <c r="W60" s="2" t="n"/>
      <c r="X60" s="2">
        <f>IF(OR(W60="",E60="",E60=0),"",W60/E60)</f>
        <v/>
      </c>
      <c r="Y60" s="3">
        <f>IF(OR(W60="",W60=0),"",(J60+R60)/W60)</f>
        <v/>
      </c>
      <c r="Z60" s="2">
        <f>IF(OR(U60="",V60="",W60=""),"",MAX(0,U60*(W60-V60)))</f>
        <v/>
      </c>
      <c r="AC60" s="2" t="n"/>
      <c r="AF60" s="21" t="n"/>
      <c r="AG60" s="8" t="n"/>
      <c r="AH60" s="2" t="n"/>
      <c r="AI60" s="2" t="n"/>
      <c r="AJ60" s="21" t="n"/>
    </row>
    <row r="62">
      <c r="A62" s="24" t="inlineStr">
        <is>
          <t>morainecre.com  |  Row per lease. Do not merge cells. Blue fill-in columns are inputs; calculated columns are formulas. Rows labelled EXAMPLE are sample data, delete them.</t>
        </is>
      </c>
    </row>
  </sheetData>
  <dataValidations count="5">
    <dataValidation sqref="C2:C60" showDropDown="0" showInputMessage="0" showErrorMessage="0" allowBlank="1" type="list">
      <formula1>"Anchor,Junior Anchor,Inline,Pad,Outparcel,Kiosk / Other"</formula1>
    </dataValidation>
    <dataValidation sqref="D2:D60" showDropDown="0" showInputMessage="0" showErrorMessage="0" allowBlank="1" type="list">
      <formula1>"Occupied,Vacant,Pending / Signed Not Commenced"</formula1>
    </dataValidation>
    <dataValidation sqref="M2:M60" showDropDown="0" showInputMessage="0" showErrorMessage="0" allowBlank="1" type="list">
      <formula1>"NNN,Modified Gross,Gross,Fixed CAM,Percentage Only"</formula1>
    </dataValidation>
    <dataValidation sqref="AD2:AD60" showDropDown="0" showInputMessage="0" showErrorMessage="0" allowBlank="1" type="list">
      <formula1>"Y,N"</formula1>
    </dataValidation>
    <dataValidation sqref="AK2:AK60" showDropDown="0" showInputMessage="0" showErrorMessage="0" allowBlank="1" type="list">
      <formula1>"Y,N"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G62"/>
  <sheetViews>
    <sheetView workbookViewId="0">
      <pane xSplit="3" ySplit="1" topLeftCell="D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14" customWidth="1" min="3" max="3"/>
    <col width="11" customWidth="1" min="4" max="4"/>
    <col width="9" customWidth="1" min="5" max="5"/>
    <col width="9" customWidth="1" min="6" max="6"/>
    <col width="9" customWidth="1" min="7" max="7"/>
    <col width="9" customWidth="1" min="8" max="8"/>
    <col width="10" customWidth="1" min="9" max="9"/>
    <col width="12" customWidth="1" min="10" max="10"/>
    <col width="13" customWidth="1" min="11" max="11"/>
    <col width="11" customWidth="1" min="12" max="12"/>
    <col width="12" customWidth="1" min="13" max="13"/>
    <col width="14" customWidth="1" min="14" max="14"/>
    <col width="11" customWidth="1" min="15" max="15"/>
    <col width="13" customWidth="1" min="16" max="16"/>
    <col width="14" customWidth="1" min="17" max="17"/>
    <col width="10" customWidth="1" min="18" max="18"/>
    <col width="10" customWidth="1" min="19" max="19"/>
    <col width="10" customWidth="1" min="20" max="20"/>
    <col width="11" customWidth="1" min="21" max="21"/>
    <col width="13" customWidth="1" min="22" max="22"/>
    <col width="9" customWidth="1" min="23" max="23"/>
    <col width="14" customWidth="1" min="24" max="24"/>
    <col width="12" customWidth="1" min="25" max="25"/>
    <col width="11" customWidth="1" min="26" max="26"/>
    <col width="14" customWidth="1" min="27" max="27"/>
    <col width="20" customWidth="1" min="28" max="28"/>
    <col width="13" customWidth="1" min="29" max="29"/>
    <col width="10" customWidth="1" min="30" max="30"/>
    <col width="10" customWidth="1" min="31" max="31"/>
    <col width="11" customWidth="1" min="32" max="32"/>
    <col width="30" customWidth="1" min="33" max="33"/>
  </cols>
  <sheetData>
    <row r="1" ht="45" customHeight="1">
      <c r="A1" s="20" t="inlineStr">
        <is>
          <t>Building / Suite</t>
        </is>
      </c>
      <c r="B1" s="20" t="inlineStr">
        <is>
          <t>Tenant</t>
        </is>
      </c>
      <c r="C1" s="20" t="inlineStr">
        <is>
          <t>Status</t>
        </is>
      </c>
      <c r="D1" s="20" t="inlineStr">
        <is>
          <t>Leased SF</t>
        </is>
      </c>
      <c r="E1" s="20" t="inlineStr">
        <is>
          <t>Clear Height (ft)</t>
        </is>
      </c>
      <c r="F1" s="20" t="inlineStr">
        <is>
          <t>Dock-High Doors</t>
        </is>
      </c>
      <c r="G1" s="20" t="inlineStr">
        <is>
          <t>Drive-In Doors</t>
        </is>
      </c>
      <c r="H1" s="20" t="inlineStr">
        <is>
          <t>Trailer Stalls</t>
        </is>
      </c>
      <c r="I1" s="20" t="inlineStr">
        <is>
          <t>Power (amps)</t>
        </is>
      </c>
      <c r="J1" s="20" t="inlineStr">
        <is>
          <t>Lease Start</t>
        </is>
      </c>
      <c r="K1" s="20" t="inlineStr">
        <is>
          <t>Lease Expiration</t>
        </is>
      </c>
      <c r="L1" s="20" t="inlineStr">
        <is>
          <t>Remaining Term (yrs)</t>
        </is>
      </c>
      <c r="M1" s="20" t="inlineStr">
        <is>
          <t>Base Rent ($/SF/Yr)</t>
        </is>
      </c>
      <c r="N1" s="20" t="inlineStr">
        <is>
          <t>Annual Base Rent</t>
        </is>
      </c>
      <c r="O1" s="20" t="inlineStr">
        <is>
          <t>Annual Escalation %</t>
        </is>
      </c>
      <c r="P1" s="20" t="inlineStr">
        <is>
          <t>Next Escalation Date</t>
        </is>
      </c>
      <c r="Q1" s="20" t="inlineStr">
        <is>
          <t>Lease Type</t>
        </is>
      </c>
      <c r="R1" s="20" t="inlineStr">
        <is>
          <t>Pro-Rata Share %</t>
        </is>
      </c>
      <c r="S1" s="20" t="inlineStr">
        <is>
          <t>CAM ($/SF/Yr)</t>
        </is>
      </c>
      <c r="T1" s="20" t="inlineStr">
        <is>
          <t>Tax ($/SF/Yr)</t>
        </is>
      </c>
      <c r="U1" s="20" t="inlineStr">
        <is>
          <t>Insurance ($/SF/Yr)</t>
        </is>
      </c>
      <c r="V1" s="20" t="inlineStr">
        <is>
          <t>Annual NNN Recoveries ($)</t>
        </is>
      </c>
      <c r="W1" s="20" t="inlineStr">
        <is>
          <t>Admin Fee %</t>
        </is>
      </c>
      <c r="X1" s="20" t="inlineStr">
        <is>
          <t>Controllable Expense Cap % (YoY)</t>
        </is>
      </c>
      <c r="Y1" s="20" t="inlineStr">
        <is>
          <t>Free Rent Remaining (mo)</t>
        </is>
      </c>
      <c r="Z1" s="20" t="inlineStr">
        <is>
          <t>TI Allowance ($/SF)</t>
        </is>
      </c>
      <c r="AA1" s="20" t="inlineStr">
        <is>
          <t>Renewal Options (count x yrs)</t>
        </is>
      </c>
      <c r="AB1" s="20" t="inlineStr">
        <is>
          <t>Termination / Purchase Option / ROFR</t>
        </is>
      </c>
      <c r="AC1" s="20" t="inlineStr">
        <is>
          <t>Security Deposit / LOC</t>
        </is>
      </c>
      <c r="AD1" s="20" t="inlineStr">
        <is>
          <t>AR Balance</t>
        </is>
      </c>
      <c r="AE1" s="20" t="inlineStr">
        <is>
          <t>Days Delinquent</t>
        </is>
      </c>
      <c r="AF1" s="20" t="inlineStr">
        <is>
          <t>Signed Lease on File (Y/N)</t>
        </is>
      </c>
      <c r="AG1" s="20" t="inlineStr">
        <is>
          <t>Notes</t>
        </is>
      </c>
    </row>
    <row r="2">
      <c r="A2" t="inlineStr">
        <is>
          <t>Bldg 1 / 100</t>
        </is>
      </c>
      <c r="B2" t="inlineStr">
        <is>
          <t>Example Tenant C (sample)</t>
        </is>
      </c>
      <c r="C2" t="inlineStr">
        <is>
          <t>Occupied</t>
        </is>
      </c>
      <c r="D2" s="2" t="n">
        <v>120000</v>
      </c>
      <c r="E2" s="18" t="n">
        <v>32</v>
      </c>
      <c r="F2" s="21" t="n">
        <v>24</v>
      </c>
      <c r="G2" s="21" t="n">
        <v>2</v>
      </c>
      <c r="H2" s="21" t="n">
        <v>30</v>
      </c>
      <c r="I2" s="2" t="n">
        <v>2000</v>
      </c>
      <c r="J2" s="1" t="n">
        <v>44805</v>
      </c>
      <c r="K2" s="1" t="n">
        <v>47361</v>
      </c>
      <c r="L2" s="18">
        <f>IF(OR(K2="",C2&lt;&gt;"Occupied"),"",MAX(0,(K2-Summary!$B$2)/365))</f>
        <v/>
      </c>
      <c r="M2" s="8" t="n">
        <v>7.25</v>
      </c>
      <c r="N2" s="22">
        <f>IF(OR(D2="",M2=""),0,D2*M2)</f>
        <v/>
      </c>
      <c r="O2" s="3" t="n">
        <v>0.03</v>
      </c>
      <c r="P2" s="1" t="n">
        <v>46266</v>
      </c>
      <c r="Q2" t="inlineStr">
        <is>
          <t>NNN</t>
        </is>
      </c>
      <c r="R2" s="23">
        <f>IF(D2="","",D2/'CRE Summary'!$D$3)</f>
        <v/>
      </c>
      <c r="S2" s="8" t="n">
        <v>0.85</v>
      </c>
      <c r="T2" s="8" t="n">
        <v>1.2</v>
      </c>
      <c r="U2" s="8" t="n">
        <v>0.2</v>
      </c>
      <c r="V2" s="22">
        <f>IF(D2="",0,D2*(S2+T2+U2))</f>
        <v/>
      </c>
      <c r="W2" s="3" t="n">
        <v>0.1</v>
      </c>
      <c r="X2" s="3" t="n">
        <v>0.05</v>
      </c>
      <c r="Y2" s="21" t="n">
        <v>0</v>
      </c>
      <c r="Z2" s="8" t="n">
        <v>0</v>
      </c>
      <c r="AA2" t="inlineStr">
        <is>
          <t>2 x 5</t>
        </is>
      </c>
      <c r="AB2" t="inlineStr">
        <is>
          <t>None</t>
        </is>
      </c>
      <c r="AC2" s="2" t="n">
        <v>72500</v>
      </c>
      <c r="AD2" s="2" t="n">
        <v>0</v>
      </c>
      <c r="AE2" s="21" t="n">
        <v>0</v>
      </c>
      <c r="AF2" t="inlineStr">
        <is>
          <t>Y</t>
        </is>
      </c>
      <c r="AG2" t="inlineStr">
        <is>
          <t>EXAMPLE ROW: replace with your data</t>
        </is>
      </c>
    </row>
    <row r="3">
      <c r="A3" t="inlineStr">
        <is>
          <t>Bldg 1 / 200</t>
        </is>
      </c>
      <c r="B3" t="inlineStr">
        <is>
          <t>Example Tenant D (sample)</t>
        </is>
      </c>
      <c r="C3" t="inlineStr">
        <is>
          <t>Occupied</t>
        </is>
      </c>
      <c r="D3" s="2" t="n">
        <v>60000</v>
      </c>
      <c r="E3" s="18" t="n">
        <v>32</v>
      </c>
      <c r="F3" s="21" t="n">
        <v>12</v>
      </c>
      <c r="G3" s="21" t="n">
        <v>1</v>
      </c>
      <c r="H3" s="21" t="n">
        <v>15</v>
      </c>
      <c r="I3" s="2" t="n">
        <v>2000</v>
      </c>
      <c r="J3" s="1" t="n">
        <v>45658</v>
      </c>
      <c r="K3" s="1" t="n">
        <v>46752</v>
      </c>
      <c r="L3" s="18">
        <f>IF(OR(K3="",C3&lt;&gt;"Occupied"),"",MAX(0,(K3-Summary!$B$2)/365))</f>
        <v/>
      </c>
      <c r="M3" s="8" t="n">
        <v>7.9</v>
      </c>
      <c r="N3" s="22">
        <f>IF(OR(D3="",M3=""),0,D3*M3)</f>
        <v/>
      </c>
      <c r="O3" s="3" t="n">
        <v>0.035</v>
      </c>
      <c r="P3" s="1" t="n">
        <v>46388</v>
      </c>
      <c r="Q3" t="inlineStr">
        <is>
          <t>NNN</t>
        </is>
      </c>
      <c r="R3" s="23">
        <f>IF(D3="","",D3/'CRE Summary'!$D$3)</f>
        <v/>
      </c>
      <c r="S3" s="8" t="n">
        <v>0.85</v>
      </c>
      <c r="T3" s="8" t="n">
        <v>1.2</v>
      </c>
      <c r="U3" s="8" t="n">
        <v>0.2</v>
      </c>
      <c r="V3" s="22">
        <f>IF(D3="",0,D3*(S3+T3+U3))</f>
        <v/>
      </c>
      <c r="W3" s="3" t="n">
        <v>0.1</v>
      </c>
      <c r="X3" s="3" t="n"/>
      <c r="Y3" s="21" t="n">
        <v>0</v>
      </c>
      <c r="Z3" s="8" t="n">
        <v>1.5</v>
      </c>
      <c r="AA3" t="inlineStr">
        <is>
          <t>1 x 3</t>
        </is>
      </c>
      <c r="AB3" t="inlineStr">
        <is>
          <t>ROFR on adjacent space</t>
        </is>
      </c>
      <c r="AC3" s="2" t="n">
        <v>39500</v>
      </c>
      <c r="AD3" s="2" t="n">
        <v>3900</v>
      </c>
      <c r="AE3" s="21" t="n">
        <v>40</v>
      </c>
      <c r="AF3" t="inlineStr">
        <is>
          <t>Y</t>
        </is>
      </c>
      <c r="AG3" t="inlineStr">
        <is>
          <t>EXAMPLE ROW</t>
        </is>
      </c>
    </row>
    <row r="4">
      <c r="A4" t="inlineStr">
        <is>
          <t>Bldg 1 / 300</t>
        </is>
      </c>
      <c r="B4" t="inlineStr">
        <is>
          <t>VACANT</t>
        </is>
      </c>
      <c r="C4" t="inlineStr">
        <is>
          <t>Vacant</t>
        </is>
      </c>
      <c r="D4" s="2" t="n">
        <v>60000</v>
      </c>
      <c r="E4" s="18" t="n">
        <v>32</v>
      </c>
      <c r="F4" s="21" t="n">
        <v>12</v>
      </c>
      <c r="G4" s="21" t="n">
        <v>1</v>
      </c>
      <c r="H4" s="21" t="n">
        <v>15</v>
      </c>
      <c r="I4" s="2" t="n">
        <v>2000</v>
      </c>
      <c r="J4" s="1" t="n"/>
      <c r="K4" s="1" t="n"/>
      <c r="L4" s="18">
        <f>IF(OR(K4="",C4&lt;&gt;"Occupied"),"",MAX(0,(K4-Summary!$B$2)/365))</f>
        <v/>
      </c>
      <c r="M4" s="8" t="n"/>
      <c r="N4" s="22">
        <f>IF(OR(D4="",M4=""),0,D4*M4)</f>
        <v/>
      </c>
      <c r="O4" s="3" t="n"/>
      <c r="P4" s="1" t="n"/>
      <c r="R4" s="23">
        <f>IF(D4="","",D4/'CRE Summary'!$D$3)</f>
        <v/>
      </c>
      <c r="S4" s="8" t="n"/>
      <c r="T4" s="8" t="n"/>
      <c r="U4" s="8" t="n"/>
      <c r="V4" s="22">
        <f>IF(D4="",0,D4*(S4+T4+U4))</f>
        <v/>
      </c>
      <c r="W4" s="3" t="n"/>
      <c r="X4" s="3" t="n"/>
      <c r="Y4" s="21" t="n"/>
      <c r="Z4" s="8" t="n"/>
      <c r="AC4" s="2" t="n"/>
      <c r="AD4" s="2" t="n"/>
      <c r="AE4" s="21" t="n"/>
      <c r="AG4" t="inlineStr">
        <is>
          <t>EXAMPLE ROW: marketed space</t>
        </is>
      </c>
    </row>
    <row r="5">
      <c r="D5" s="2" t="n"/>
      <c r="E5" s="18" t="n"/>
      <c r="F5" s="21" t="n"/>
      <c r="G5" s="21" t="n"/>
      <c r="H5" s="21" t="n"/>
      <c r="I5" s="2" t="n"/>
      <c r="J5" s="1" t="n"/>
      <c r="K5" s="1" t="n"/>
      <c r="L5" s="18">
        <f>IF(OR(K5="",C5&lt;&gt;"Occupied"),"",MAX(0,(K5-Summary!$B$2)/365))</f>
        <v/>
      </c>
      <c r="M5" s="8" t="n"/>
      <c r="N5" s="22">
        <f>IF(OR(D5="",M5=""),0,D5*M5)</f>
        <v/>
      </c>
      <c r="O5" s="3" t="n"/>
      <c r="P5" s="1" t="n"/>
      <c r="R5" s="23">
        <f>IF(D5="","",D5/'CRE Summary'!$D$3)</f>
        <v/>
      </c>
      <c r="S5" s="8" t="n"/>
      <c r="T5" s="8" t="n"/>
      <c r="U5" s="8" t="n"/>
      <c r="V5" s="22">
        <f>IF(D5="",0,D5*(S5+T5+U5))</f>
        <v/>
      </c>
      <c r="W5" s="3" t="n"/>
      <c r="X5" s="3" t="n"/>
      <c r="Y5" s="21" t="n"/>
      <c r="Z5" s="8" t="n"/>
      <c r="AC5" s="2" t="n"/>
      <c r="AD5" s="2" t="n"/>
      <c r="AE5" s="21" t="n"/>
    </row>
    <row r="6">
      <c r="D6" s="2" t="n"/>
      <c r="E6" s="18" t="n"/>
      <c r="F6" s="21" t="n"/>
      <c r="G6" s="21" t="n"/>
      <c r="H6" s="21" t="n"/>
      <c r="I6" s="2" t="n"/>
      <c r="J6" s="1" t="n"/>
      <c r="K6" s="1" t="n"/>
      <c r="L6" s="18">
        <f>IF(OR(K6="",C6&lt;&gt;"Occupied"),"",MAX(0,(K6-Summary!$B$2)/365))</f>
        <v/>
      </c>
      <c r="M6" s="8" t="n"/>
      <c r="N6" s="22">
        <f>IF(OR(D6="",M6=""),0,D6*M6)</f>
        <v/>
      </c>
      <c r="O6" s="3" t="n"/>
      <c r="P6" s="1" t="n"/>
      <c r="R6" s="23">
        <f>IF(D6="","",D6/'CRE Summary'!$D$3)</f>
        <v/>
      </c>
      <c r="S6" s="8" t="n"/>
      <c r="T6" s="8" t="n"/>
      <c r="U6" s="8" t="n"/>
      <c r="V6" s="22">
        <f>IF(D6="",0,D6*(S6+T6+U6))</f>
        <v/>
      </c>
      <c r="W6" s="3" t="n"/>
      <c r="X6" s="3" t="n"/>
      <c r="Y6" s="21" t="n"/>
      <c r="Z6" s="8" t="n"/>
      <c r="AC6" s="2" t="n"/>
      <c r="AD6" s="2" t="n"/>
      <c r="AE6" s="21" t="n"/>
    </row>
    <row r="7">
      <c r="D7" s="2" t="n"/>
      <c r="E7" s="18" t="n"/>
      <c r="F7" s="21" t="n"/>
      <c r="G7" s="21" t="n"/>
      <c r="H7" s="21" t="n"/>
      <c r="I7" s="2" t="n"/>
      <c r="J7" s="1" t="n"/>
      <c r="K7" s="1" t="n"/>
      <c r="L7" s="18">
        <f>IF(OR(K7="",C7&lt;&gt;"Occupied"),"",MAX(0,(K7-Summary!$B$2)/365))</f>
        <v/>
      </c>
      <c r="M7" s="8" t="n"/>
      <c r="N7" s="22">
        <f>IF(OR(D7="",M7=""),0,D7*M7)</f>
        <v/>
      </c>
      <c r="O7" s="3" t="n"/>
      <c r="P7" s="1" t="n"/>
      <c r="R7" s="23">
        <f>IF(D7="","",D7/'CRE Summary'!$D$3)</f>
        <v/>
      </c>
      <c r="S7" s="8" t="n"/>
      <c r="T7" s="8" t="n"/>
      <c r="U7" s="8" t="n"/>
      <c r="V7" s="22">
        <f>IF(D7="",0,D7*(S7+T7+U7))</f>
        <v/>
      </c>
      <c r="W7" s="3" t="n"/>
      <c r="X7" s="3" t="n"/>
      <c r="Y7" s="21" t="n"/>
      <c r="Z7" s="8" t="n"/>
      <c r="AC7" s="2" t="n"/>
      <c r="AD7" s="2" t="n"/>
      <c r="AE7" s="21" t="n"/>
    </row>
    <row r="8">
      <c r="D8" s="2" t="n"/>
      <c r="E8" s="18" t="n"/>
      <c r="F8" s="21" t="n"/>
      <c r="G8" s="21" t="n"/>
      <c r="H8" s="21" t="n"/>
      <c r="I8" s="2" t="n"/>
      <c r="J8" s="1" t="n"/>
      <c r="K8" s="1" t="n"/>
      <c r="L8" s="18">
        <f>IF(OR(K8="",C8&lt;&gt;"Occupied"),"",MAX(0,(K8-Summary!$B$2)/365))</f>
        <v/>
      </c>
      <c r="M8" s="8" t="n"/>
      <c r="N8" s="22">
        <f>IF(OR(D8="",M8=""),0,D8*M8)</f>
        <v/>
      </c>
      <c r="O8" s="3" t="n"/>
      <c r="P8" s="1" t="n"/>
      <c r="R8" s="23">
        <f>IF(D8="","",D8/'CRE Summary'!$D$3)</f>
        <v/>
      </c>
      <c r="S8" s="8" t="n"/>
      <c r="T8" s="8" t="n"/>
      <c r="U8" s="8" t="n"/>
      <c r="V8" s="22">
        <f>IF(D8="",0,D8*(S8+T8+U8))</f>
        <v/>
      </c>
      <c r="W8" s="3" t="n"/>
      <c r="X8" s="3" t="n"/>
      <c r="Y8" s="21" t="n"/>
      <c r="Z8" s="8" t="n"/>
      <c r="AC8" s="2" t="n"/>
      <c r="AD8" s="2" t="n"/>
      <c r="AE8" s="21" t="n"/>
    </row>
    <row r="9">
      <c r="D9" s="2" t="n"/>
      <c r="E9" s="18" t="n"/>
      <c r="F9" s="21" t="n"/>
      <c r="G9" s="21" t="n"/>
      <c r="H9" s="21" t="n"/>
      <c r="I9" s="2" t="n"/>
      <c r="J9" s="1" t="n"/>
      <c r="K9" s="1" t="n"/>
      <c r="L9" s="18">
        <f>IF(OR(K9="",C9&lt;&gt;"Occupied"),"",MAX(0,(K9-Summary!$B$2)/365))</f>
        <v/>
      </c>
      <c r="M9" s="8" t="n"/>
      <c r="N9" s="22">
        <f>IF(OR(D9="",M9=""),0,D9*M9)</f>
        <v/>
      </c>
      <c r="O9" s="3" t="n"/>
      <c r="P9" s="1" t="n"/>
      <c r="R9" s="23">
        <f>IF(D9="","",D9/'CRE Summary'!$D$3)</f>
        <v/>
      </c>
      <c r="S9" s="8" t="n"/>
      <c r="T9" s="8" t="n"/>
      <c r="U9" s="8" t="n"/>
      <c r="V9" s="22">
        <f>IF(D9="",0,D9*(S9+T9+U9))</f>
        <v/>
      </c>
      <c r="W9" s="3" t="n"/>
      <c r="X9" s="3" t="n"/>
      <c r="Y9" s="21" t="n"/>
      <c r="Z9" s="8" t="n"/>
      <c r="AC9" s="2" t="n"/>
      <c r="AD9" s="2" t="n"/>
      <c r="AE9" s="21" t="n"/>
    </row>
    <row r="10">
      <c r="D10" s="2" t="n"/>
      <c r="E10" s="18" t="n"/>
      <c r="F10" s="21" t="n"/>
      <c r="G10" s="21" t="n"/>
      <c r="H10" s="21" t="n"/>
      <c r="I10" s="2" t="n"/>
      <c r="J10" s="1" t="n"/>
      <c r="K10" s="1" t="n"/>
      <c r="L10" s="18">
        <f>IF(OR(K10="",C10&lt;&gt;"Occupied"),"",MAX(0,(K10-Summary!$B$2)/365))</f>
        <v/>
      </c>
      <c r="M10" s="8" t="n"/>
      <c r="N10" s="22">
        <f>IF(OR(D10="",M10=""),0,D10*M10)</f>
        <v/>
      </c>
      <c r="O10" s="3" t="n"/>
      <c r="P10" s="1" t="n"/>
      <c r="R10" s="23">
        <f>IF(D10="","",D10/'CRE Summary'!$D$3)</f>
        <v/>
      </c>
      <c r="S10" s="8" t="n"/>
      <c r="T10" s="8" t="n"/>
      <c r="U10" s="8" t="n"/>
      <c r="V10" s="22">
        <f>IF(D10="",0,D10*(S10+T10+U10))</f>
        <v/>
      </c>
      <c r="W10" s="3" t="n"/>
      <c r="X10" s="3" t="n"/>
      <c r="Y10" s="21" t="n"/>
      <c r="Z10" s="8" t="n"/>
      <c r="AC10" s="2" t="n"/>
      <c r="AD10" s="2" t="n"/>
      <c r="AE10" s="21" t="n"/>
    </row>
    <row r="11">
      <c r="D11" s="2" t="n"/>
      <c r="E11" s="18" t="n"/>
      <c r="F11" s="21" t="n"/>
      <c r="G11" s="21" t="n"/>
      <c r="H11" s="21" t="n"/>
      <c r="I11" s="2" t="n"/>
      <c r="J11" s="1" t="n"/>
      <c r="K11" s="1" t="n"/>
      <c r="L11" s="18">
        <f>IF(OR(K11="",C11&lt;&gt;"Occupied"),"",MAX(0,(K11-Summary!$B$2)/365))</f>
        <v/>
      </c>
      <c r="M11" s="8" t="n"/>
      <c r="N11" s="22">
        <f>IF(OR(D11="",M11=""),0,D11*M11)</f>
        <v/>
      </c>
      <c r="O11" s="3" t="n"/>
      <c r="P11" s="1" t="n"/>
      <c r="R11" s="23">
        <f>IF(D11="","",D11/'CRE Summary'!$D$3)</f>
        <v/>
      </c>
      <c r="S11" s="8" t="n"/>
      <c r="T11" s="8" t="n"/>
      <c r="U11" s="8" t="n"/>
      <c r="V11" s="22">
        <f>IF(D11="",0,D11*(S11+T11+U11))</f>
        <v/>
      </c>
      <c r="W11" s="3" t="n"/>
      <c r="X11" s="3" t="n"/>
      <c r="Y11" s="21" t="n"/>
      <c r="Z11" s="8" t="n"/>
      <c r="AC11" s="2" t="n"/>
      <c r="AD11" s="2" t="n"/>
      <c r="AE11" s="21" t="n"/>
    </row>
    <row r="12">
      <c r="D12" s="2" t="n"/>
      <c r="E12" s="18" t="n"/>
      <c r="F12" s="21" t="n"/>
      <c r="G12" s="21" t="n"/>
      <c r="H12" s="21" t="n"/>
      <c r="I12" s="2" t="n"/>
      <c r="J12" s="1" t="n"/>
      <c r="K12" s="1" t="n"/>
      <c r="L12" s="18">
        <f>IF(OR(K12="",C12&lt;&gt;"Occupied"),"",MAX(0,(K12-Summary!$B$2)/365))</f>
        <v/>
      </c>
      <c r="M12" s="8" t="n"/>
      <c r="N12" s="22">
        <f>IF(OR(D12="",M12=""),0,D12*M12)</f>
        <v/>
      </c>
      <c r="O12" s="3" t="n"/>
      <c r="P12" s="1" t="n"/>
      <c r="R12" s="23">
        <f>IF(D12="","",D12/'CRE Summary'!$D$3)</f>
        <v/>
      </c>
      <c r="S12" s="8" t="n"/>
      <c r="T12" s="8" t="n"/>
      <c r="U12" s="8" t="n"/>
      <c r="V12" s="22">
        <f>IF(D12="",0,D12*(S12+T12+U12))</f>
        <v/>
      </c>
      <c r="W12" s="3" t="n"/>
      <c r="X12" s="3" t="n"/>
      <c r="Y12" s="21" t="n"/>
      <c r="Z12" s="8" t="n"/>
      <c r="AC12" s="2" t="n"/>
      <c r="AD12" s="2" t="n"/>
      <c r="AE12" s="21" t="n"/>
    </row>
    <row r="13">
      <c r="D13" s="2" t="n"/>
      <c r="E13" s="18" t="n"/>
      <c r="F13" s="21" t="n"/>
      <c r="G13" s="21" t="n"/>
      <c r="H13" s="21" t="n"/>
      <c r="I13" s="2" t="n"/>
      <c r="J13" s="1" t="n"/>
      <c r="K13" s="1" t="n"/>
      <c r="L13" s="18">
        <f>IF(OR(K13="",C13&lt;&gt;"Occupied"),"",MAX(0,(K13-Summary!$B$2)/365))</f>
        <v/>
      </c>
      <c r="M13" s="8" t="n"/>
      <c r="N13" s="22">
        <f>IF(OR(D13="",M13=""),0,D13*M13)</f>
        <v/>
      </c>
      <c r="O13" s="3" t="n"/>
      <c r="P13" s="1" t="n"/>
      <c r="R13" s="23">
        <f>IF(D13="","",D13/'CRE Summary'!$D$3)</f>
        <v/>
      </c>
      <c r="S13" s="8" t="n"/>
      <c r="T13" s="8" t="n"/>
      <c r="U13" s="8" t="n"/>
      <c r="V13" s="22">
        <f>IF(D13="",0,D13*(S13+T13+U13))</f>
        <v/>
      </c>
      <c r="W13" s="3" t="n"/>
      <c r="X13" s="3" t="n"/>
      <c r="Y13" s="21" t="n"/>
      <c r="Z13" s="8" t="n"/>
      <c r="AC13" s="2" t="n"/>
      <c r="AD13" s="2" t="n"/>
      <c r="AE13" s="21" t="n"/>
    </row>
    <row r="14">
      <c r="D14" s="2" t="n"/>
      <c r="E14" s="18" t="n"/>
      <c r="F14" s="21" t="n"/>
      <c r="G14" s="21" t="n"/>
      <c r="H14" s="21" t="n"/>
      <c r="I14" s="2" t="n"/>
      <c r="J14" s="1" t="n"/>
      <c r="K14" s="1" t="n"/>
      <c r="L14" s="18">
        <f>IF(OR(K14="",C14&lt;&gt;"Occupied"),"",MAX(0,(K14-Summary!$B$2)/365))</f>
        <v/>
      </c>
      <c r="M14" s="8" t="n"/>
      <c r="N14" s="22">
        <f>IF(OR(D14="",M14=""),0,D14*M14)</f>
        <v/>
      </c>
      <c r="O14" s="3" t="n"/>
      <c r="P14" s="1" t="n"/>
      <c r="R14" s="23">
        <f>IF(D14="","",D14/'CRE Summary'!$D$3)</f>
        <v/>
      </c>
      <c r="S14" s="8" t="n"/>
      <c r="T14" s="8" t="n"/>
      <c r="U14" s="8" t="n"/>
      <c r="V14" s="22">
        <f>IF(D14="",0,D14*(S14+T14+U14))</f>
        <v/>
      </c>
      <c r="W14" s="3" t="n"/>
      <c r="X14" s="3" t="n"/>
      <c r="Y14" s="21" t="n"/>
      <c r="Z14" s="8" t="n"/>
      <c r="AC14" s="2" t="n"/>
      <c r="AD14" s="2" t="n"/>
      <c r="AE14" s="21" t="n"/>
    </row>
    <row r="15">
      <c r="D15" s="2" t="n"/>
      <c r="E15" s="18" t="n"/>
      <c r="F15" s="21" t="n"/>
      <c r="G15" s="21" t="n"/>
      <c r="H15" s="21" t="n"/>
      <c r="I15" s="2" t="n"/>
      <c r="J15" s="1" t="n"/>
      <c r="K15" s="1" t="n"/>
      <c r="L15" s="18">
        <f>IF(OR(K15="",C15&lt;&gt;"Occupied"),"",MAX(0,(K15-Summary!$B$2)/365))</f>
        <v/>
      </c>
      <c r="M15" s="8" t="n"/>
      <c r="N15" s="22">
        <f>IF(OR(D15="",M15=""),0,D15*M15)</f>
        <v/>
      </c>
      <c r="O15" s="3" t="n"/>
      <c r="P15" s="1" t="n"/>
      <c r="R15" s="23">
        <f>IF(D15="","",D15/'CRE Summary'!$D$3)</f>
        <v/>
      </c>
      <c r="S15" s="8" t="n"/>
      <c r="T15" s="8" t="n"/>
      <c r="U15" s="8" t="n"/>
      <c r="V15" s="22">
        <f>IF(D15="",0,D15*(S15+T15+U15))</f>
        <v/>
      </c>
      <c r="W15" s="3" t="n"/>
      <c r="X15" s="3" t="n"/>
      <c r="Y15" s="21" t="n"/>
      <c r="Z15" s="8" t="n"/>
      <c r="AC15" s="2" t="n"/>
      <c r="AD15" s="2" t="n"/>
      <c r="AE15" s="21" t="n"/>
    </row>
    <row r="16">
      <c r="D16" s="2" t="n"/>
      <c r="E16" s="18" t="n"/>
      <c r="F16" s="21" t="n"/>
      <c r="G16" s="21" t="n"/>
      <c r="H16" s="21" t="n"/>
      <c r="I16" s="2" t="n"/>
      <c r="J16" s="1" t="n"/>
      <c r="K16" s="1" t="n"/>
      <c r="L16" s="18">
        <f>IF(OR(K16="",C16&lt;&gt;"Occupied"),"",MAX(0,(K16-Summary!$B$2)/365))</f>
        <v/>
      </c>
      <c r="M16" s="8" t="n"/>
      <c r="N16" s="22">
        <f>IF(OR(D16="",M16=""),0,D16*M16)</f>
        <v/>
      </c>
      <c r="O16" s="3" t="n"/>
      <c r="P16" s="1" t="n"/>
      <c r="R16" s="23">
        <f>IF(D16="","",D16/'CRE Summary'!$D$3)</f>
        <v/>
      </c>
      <c r="S16" s="8" t="n"/>
      <c r="T16" s="8" t="n"/>
      <c r="U16" s="8" t="n"/>
      <c r="V16" s="22">
        <f>IF(D16="",0,D16*(S16+T16+U16))</f>
        <v/>
      </c>
      <c r="W16" s="3" t="n"/>
      <c r="X16" s="3" t="n"/>
      <c r="Y16" s="21" t="n"/>
      <c r="Z16" s="8" t="n"/>
      <c r="AC16" s="2" t="n"/>
      <c r="AD16" s="2" t="n"/>
      <c r="AE16" s="21" t="n"/>
    </row>
    <row r="17">
      <c r="D17" s="2" t="n"/>
      <c r="E17" s="18" t="n"/>
      <c r="F17" s="21" t="n"/>
      <c r="G17" s="21" t="n"/>
      <c r="H17" s="21" t="n"/>
      <c r="I17" s="2" t="n"/>
      <c r="J17" s="1" t="n"/>
      <c r="K17" s="1" t="n"/>
      <c r="L17" s="18">
        <f>IF(OR(K17="",C17&lt;&gt;"Occupied"),"",MAX(0,(K17-Summary!$B$2)/365))</f>
        <v/>
      </c>
      <c r="M17" s="8" t="n"/>
      <c r="N17" s="22">
        <f>IF(OR(D17="",M17=""),0,D17*M17)</f>
        <v/>
      </c>
      <c r="O17" s="3" t="n"/>
      <c r="P17" s="1" t="n"/>
      <c r="R17" s="23">
        <f>IF(D17="","",D17/'CRE Summary'!$D$3)</f>
        <v/>
      </c>
      <c r="S17" s="8" t="n"/>
      <c r="T17" s="8" t="n"/>
      <c r="U17" s="8" t="n"/>
      <c r="V17" s="22">
        <f>IF(D17="",0,D17*(S17+T17+U17))</f>
        <v/>
      </c>
      <c r="W17" s="3" t="n"/>
      <c r="X17" s="3" t="n"/>
      <c r="Y17" s="21" t="n"/>
      <c r="Z17" s="8" t="n"/>
      <c r="AC17" s="2" t="n"/>
      <c r="AD17" s="2" t="n"/>
      <c r="AE17" s="21" t="n"/>
    </row>
    <row r="18">
      <c r="D18" s="2" t="n"/>
      <c r="E18" s="18" t="n"/>
      <c r="F18" s="21" t="n"/>
      <c r="G18" s="21" t="n"/>
      <c r="H18" s="21" t="n"/>
      <c r="I18" s="2" t="n"/>
      <c r="J18" s="1" t="n"/>
      <c r="K18" s="1" t="n"/>
      <c r="L18" s="18">
        <f>IF(OR(K18="",C18&lt;&gt;"Occupied"),"",MAX(0,(K18-Summary!$B$2)/365))</f>
        <v/>
      </c>
      <c r="M18" s="8" t="n"/>
      <c r="N18" s="22">
        <f>IF(OR(D18="",M18=""),0,D18*M18)</f>
        <v/>
      </c>
      <c r="O18" s="3" t="n"/>
      <c r="P18" s="1" t="n"/>
      <c r="R18" s="23">
        <f>IF(D18="","",D18/'CRE Summary'!$D$3)</f>
        <v/>
      </c>
      <c r="S18" s="8" t="n"/>
      <c r="T18" s="8" t="n"/>
      <c r="U18" s="8" t="n"/>
      <c r="V18" s="22">
        <f>IF(D18="",0,D18*(S18+T18+U18))</f>
        <v/>
      </c>
      <c r="W18" s="3" t="n"/>
      <c r="X18" s="3" t="n"/>
      <c r="Y18" s="21" t="n"/>
      <c r="Z18" s="8" t="n"/>
      <c r="AC18" s="2" t="n"/>
      <c r="AD18" s="2" t="n"/>
      <c r="AE18" s="21" t="n"/>
    </row>
    <row r="19">
      <c r="D19" s="2" t="n"/>
      <c r="E19" s="18" t="n"/>
      <c r="F19" s="21" t="n"/>
      <c r="G19" s="21" t="n"/>
      <c r="H19" s="21" t="n"/>
      <c r="I19" s="2" t="n"/>
      <c r="J19" s="1" t="n"/>
      <c r="K19" s="1" t="n"/>
      <c r="L19" s="18">
        <f>IF(OR(K19="",C19&lt;&gt;"Occupied"),"",MAX(0,(K19-Summary!$B$2)/365))</f>
        <v/>
      </c>
      <c r="M19" s="8" t="n"/>
      <c r="N19" s="22">
        <f>IF(OR(D19="",M19=""),0,D19*M19)</f>
        <v/>
      </c>
      <c r="O19" s="3" t="n"/>
      <c r="P19" s="1" t="n"/>
      <c r="R19" s="23">
        <f>IF(D19="","",D19/'CRE Summary'!$D$3)</f>
        <v/>
      </c>
      <c r="S19" s="8" t="n"/>
      <c r="T19" s="8" t="n"/>
      <c r="U19" s="8" t="n"/>
      <c r="V19" s="22">
        <f>IF(D19="",0,D19*(S19+T19+U19))</f>
        <v/>
      </c>
      <c r="W19" s="3" t="n"/>
      <c r="X19" s="3" t="n"/>
      <c r="Y19" s="21" t="n"/>
      <c r="Z19" s="8" t="n"/>
      <c r="AC19" s="2" t="n"/>
      <c r="AD19" s="2" t="n"/>
      <c r="AE19" s="21" t="n"/>
    </row>
    <row r="20">
      <c r="D20" s="2" t="n"/>
      <c r="E20" s="18" t="n"/>
      <c r="F20" s="21" t="n"/>
      <c r="G20" s="21" t="n"/>
      <c r="H20" s="21" t="n"/>
      <c r="I20" s="2" t="n"/>
      <c r="J20" s="1" t="n"/>
      <c r="K20" s="1" t="n"/>
      <c r="L20" s="18">
        <f>IF(OR(K20="",C20&lt;&gt;"Occupied"),"",MAX(0,(K20-Summary!$B$2)/365))</f>
        <v/>
      </c>
      <c r="M20" s="8" t="n"/>
      <c r="N20" s="22">
        <f>IF(OR(D20="",M20=""),0,D20*M20)</f>
        <v/>
      </c>
      <c r="O20" s="3" t="n"/>
      <c r="P20" s="1" t="n"/>
      <c r="R20" s="23">
        <f>IF(D20="","",D20/'CRE Summary'!$D$3)</f>
        <v/>
      </c>
      <c r="S20" s="8" t="n"/>
      <c r="T20" s="8" t="n"/>
      <c r="U20" s="8" t="n"/>
      <c r="V20" s="22">
        <f>IF(D20="",0,D20*(S20+T20+U20))</f>
        <v/>
      </c>
      <c r="W20" s="3" t="n"/>
      <c r="X20" s="3" t="n"/>
      <c r="Y20" s="21" t="n"/>
      <c r="Z20" s="8" t="n"/>
      <c r="AC20" s="2" t="n"/>
      <c r="AD20" s="2" t="n"/>
      <c r="AE20" s="21" t="n"/>
    </row>
    <row r="21">
      <c r="D21" s="2" t="n"/>
      <c r="E21" s="18" t="n"/>
      <c r="F21" s="21" t="n"/>
      <c r="G21" s="21" t="n"/>
      <c r="H21" s="21" t="n"/>
      <c r="I21" s="2" t="n"/>
      <c r="J21" s="1" t="n"/>
      <c r="K21" s="1" t="n"/>
      <c r="L21" s="18">
        <f>IF(OR(K21="",C21&lt;&gt;"Occupied"),"",MAX(0,(K21-Summary!$B$2)/365))</f>
        <v/>
      </c>
      <c r="M21" s="8" t="n"/>
      <c r="N21" s="22">
        <f>IF(OR(D21="",M21=""),0,D21*M21)</f>
        <v/>
      </c>
      <c r="O21" s="3" t="n"/>
      <c r="P21" s="1" t="n"/>
      <c r="R21" s="23">
        <f>IF(D21="","",D21/'CRE Summary'!$D$3)</f>
        <v/>
      </c>
      <c r="S21" s="8" t="n"/>
      <c r="T21" s="8" t="n"/>
      <c r="U21" s="8" t="n"/>
      <c r="V21" s="22">
        <f>IF(D21="",0,D21*(S21+T21+U21))</f>
        <v/>
      </c>
      <c r="W21" s="3" t="n"/>
      <c r="X21" s="3" t="n"/>
      <c r="Y21" s="21" t="n"/>
      <c r="Z21" s="8" t="n"/>
      <c r="AC21" s="2" t="n"/>
      <c r="AD21" s="2" t="n"/>
      <c r="AE21" s="21" t="n"/>
    </row>
    <row r="22">
      <c r="D22" s="2" t="n"/>
      <c r="E22" s="18" t="n"/>
      <c r="F22" s="21" t="n"/>
      <c r="G22" s="21" t="n"/>
      <c r="H22" s="21" t="n"/>
      <c r="I22" s="2" t="n"/>
      <c r="J22" s="1" t="n"/>
      <c r="K22" s="1" t="n"/>
      <c r="L22" s="18">
        <f>IF(OR(K22="",C22&lt;&gt;"Occupied"),"",MAX(0,(K22-Summary!$B$2)/365))</f>
        <v/>
      </c>
      <c r="M22" s="8" t="n"/>
      <c r="N22" s="22">
        <f>IF(OR(D22="",M22=""),0,D22*M22)</f>
        <v/>
      </c>
      <c r="O22" s="3" t="n"/>
      <c r="P22" s="1" t="n"/>
      <c r="R22" s="23">
        <f>IF(D22="","",D22/'CRE Summary'!$D$3)</f>
        <v/>
      </c>
      <c r="S22" s="8" t="n"/>
      <c r="T22" s="8" t="n"/>
      <c r="U22" s="8" t="n"/>
      <c r="V22" s="22">
        <f>IF(D22="",0,D22*(S22+T22+U22))</f>
        <v/>
      </c>
      <c r="W22" s="3" t="n"/>
      <c r="X22" s="3" t="n"/>
      <c r="Y22" s="21" t="n"/>
      <c r="Z22" s="8" t="n"/>
      <c r="AC22" s="2" t="n"/>
      <c r="AD22" s="2" t="n"/>
      <c r="AE22" s="21" t="n"/>
    </row>
    <row r="23">
      <c r="D23" s="2" t="n"/>
      <c r="E23" s="18" t="n"/>
      <c r="F23" s="21" t="n"/>
      <c r="G23" s="21" t="n"/>
      <c r="H23" s="21" t="n"/>
      <c r="I23" s="2" t="n"/>
      <c r="J23" s="1" t="n"/>
      <c r="K23" s="1" t="n"/>
      <c r="L23" s="18">
        <f>IF(OR(K23="",C23&lt;&gt;"Occupied"),"",MAX(0,(K23-Summary!$B$2)/365))</f>
        <v/>
      </c>
      <c r="M23" s="8" t="n"/>
      <c r="N23" s="22">
        <f>IF(OR(D23="",M23=""),0,D23*M23)</f>
        <v/>
      </c>
      <c r="O23" s="3" t="n"/>
      <c r="P23" s="1" t="n"/>
      <c r="R23" s="23">
        <f>IF(D23="","",D23/'CRE Summary'!$D$3)</f>
        <v/>
      </c>
      <c r="S23" s="8" t="n"/>
      <c r="T23" s="8" t="n"/>
      <c r="U23" s="8" t="n"/>
      <c r="V23" s="22">
        <f>IF(D23="",0,D23*(S23+T23+U23))</f>
        <v/>
      </c>
      <c r="W23" s="3" t="n"/>
      <c r="X23" s="3" t="n"/>
      <c r="Y23" s="21" t="n"/>
      <c r="Z23" s="8" t="n"/>
      <c r="AC23" s="2" t="n"/>
      <c r="AD23" s="2" t="n"/>
      <c r="AE23" s="21" t="n"/>
    </row>
    <row r="24">
      <c r="D24" s="2" t="n"/>
      <c r="E24" s="18" t="n"/>
      <c r="F24" s="21" t="n"/>
      <c r="G24" s="21" t="n"/>
      <c r="H24" s="21" t="n"/>
      <c r="I24" s="2" t="n"/>
      <c r="J24" s="1" t="n"/>
      <c r="K24" s="1" t="n"/>
      <c r="L24" s="18">
        <f>IF(OR(K24="",C24&lt;&gt;"Occupied"),"",MAX(0,(K24-Summary!$B$2)/365))</f>
        <v/>
      </c>
      <c r="M24" s="8" t="n"/>
      <c r="N24" s="22">
        <f>IF(OR(D24="",M24=""),0,D24*M24)</f>
        <v/>
      </c>
      <c r="O24" s="3" t="n"/>
      <c r="P24" s="1" t="n"/>
      <c r="R24" s="23">
        <f>IF(D24="","",D24/'CRE Summary'!$D$3)</f>
        <v/>
      </c>
      <c r="S24" s="8" t="n"/>
      <c r="T24" s="8" t="n"/>
      <c r="U24" s="8" t="n"/>
      <c r="V24" s="22">
        <f>IF(D24="",0,D24*(S24+T24+U24))</f>
        <v/>
      </c>
      <c r="W24" s="3" t="n"/>
      <c r="X24" s="3" t="n"/>
      <c r="Y24" s="21" t="n"/>
      <c r="Z24" s="8" t="n"/>
      <c r="AC24" s="2" t="n"/>
      <c r="AD24" s="2" t="n"/>
      <c r="AE24" s="21" t="n"/>
    </row>
    <row r="25">
      <c r="D25" s="2" t="n"/>
      <c r="E25" s="18" t="n"/>
      <c r="F25" s="21" t="n"/>
      <c r="G25" s="21" t="n"/>
      <c r="H25" s="21" t="n"/>
      <c r="I25" s="2" t="n"/>
      <c r="J25" s="1" t="n"/>
      <c r="K25" s="1" t="n"/>
      <c r="L25" s="18">
        <f>IF(OR(K25="",C25&lt;&gt;"Occupied"),"",MAX(0,(K25-Summary!$B$2)/365))</f>
        <v/>
      </c>
      <c r="M25" s="8" t="n"/>
      <c r="N25" s="22">
        <f>IF(OR(D25="",M25=""),0,D25*M25)</f>
        <v/>
      </c>
      <c r="O25" s="3" t="n"/>
      <c r="P25" s="1" t="n"/>
      <c r="R25" s="23">
        <f>IF(D25="","",D25/'CRE Summary'!$D$3)</f>
        <v/>
      </c>
      <c r="S25" s="8" t="n"/>
      <c r="T25" s="8" t="n"/>
      <c r="U25" s="8" t="n"/>
      <c r="V25" s="22">
        <f>IF(D25="",0,D25*(S25+T25+U25))</f>
        <v/>
      </c>
      <c r="W25" s="3" t="n"/>
      <c r="X25" s="3" t="n"/>
      <c r="Y25" s="21" t="n"/>
      <c r="Z25" s="8" t="n"/>
      <c r="AC25" s="2" t="n"/>
      <c r="AD25" s="2" t="n"/>
      <c r="AE25" s="21" t="n"/>
    </row>
    <row r="26">
      <c r="D26" s="2" t="n"/>
      <c r="E26" s="18" t="n"/>
      <c r="F26" s="21" t="n"/>
      <c r="G26" s="21" t="n"/>
      <c r="H26" s="21" t="n"/>
      <c r="I26" s="2" t="n"/>
      <c r="J26" s="1" t="n"/>
      <c r="K26" s="1" t="n"/>
      <c r="L26" s="18">
        <f>IF(OR(K26="",C26&lt;&gt;"Occupied"),"",MAX(0,(K26-Summary!$B$2)/365))</f>
        <v/>
      </c>
      <c r="M26" s="8" t="n"/>
      <c r="N26" s="22">
        <f>IF(OR(D26="",M26=""),0,D26*M26)</f>
        <v/>
      </c>
      <c r="O26" s="3" t="n"/>
      <c r="P26" s="1" t="n"/>
      <c r="R26" s="23">
        <f>IF(D26="","",D26/'CRE Summary'!$D$3)</f>
        <v/>
      </c>
      <c r="S26" s="8" t="n"/>
      <c r="T26" s="8" t="n"/>
      <c r="U26" s="8" t="n"/>
      <c r="V26" s="22">
        <f>IF(D26="",0,D26*(S26+T26+U26))</f>
        <v/>
      </c>
      <c r="W26" s="3" t="n"/>
      <c r="X26" s="3" t="n"/>
      <c r="Y26" s="21" t="n"/>
      <c r="Z26" s="8" t="n"/>
      <c r="AC26" s="2" t="n"/>
      <c r="AD26" s="2" t="n"/>
      <c r="AE26" s="21" t="n"/>
    </row>
    <row r="27">
      <c r="D27" s="2" t="n"/>
      <c r="E27" s="18" t="n"/>
      <c r="F27" s="21" t="n"/>
      <c r="G27" s="21" t="n"/>
      <c r="H27" s="21" t="n"/>
      <c r="I27" s="2" t="n"/>
      <c r="J27" s="1" t="n"/>
      <c r="K27" s="1" t="n"/>
      <c r="L27" s="18">
        <f>IF(OR(K27="",C27&lt;&gt;"Occupied"),"",MAX(0,(K27-Summary!$B$2)/365))</f>
        <v/>
      </c>
      <c r="M27" s="8" t="n"/>
      <c r="N27" s="22">
        <f>IF(OR(D27="",M27=""),0,D27*M27)</f>
        <v/>
      </c>
      <c r="O27" s="3" t="n"/>
      <c r="P27" s="1" t="n"/>
      <c r="R27" s="23">
        <f>IF(D27="","",D27/'CRE Summary'!$D$3)</f>
        <v/>
      </c>
      <c r="S27" s="8" t="n"/>
      <c r="T27" s="8" t="n"/>
      <c r="U27" s="8" t="n"/>
      <c r="V27" s="22">
        <f>IF(D27="",0,D27*(S27+T27+U27))</f>
        <v/>
      </c>
      <c r="W27" s="3" t="n"/>
      <c r="X27" s="3" t="n"/>
      <c r="Y27" s="21" t="n"/>
      <c r="Z27" s="8" t="n"/>
      <c r="AC27" s="2" t="n"/>
      <c r="AD27" s="2" t="n"/>
      <c r="AE27" s="21" t="n"/>
    </row>
    <row r="28">
      <c r="D28" s="2" t="n"/>
      <c r="E28" s="18" t="n"/>
      <c r="F28" s="21" t="n"/>
      <c r="G28" s="21" t="n"/>
      <c r="H28" s="21" t="n"/>
      <c r="I28" s="2" t="n"/>
      <c r="J28" s="1" t="n"/>
      <c r="K28" s="1" t="n"/>
      <c r="L28" s="18">
        <f>IF(OR(K28="",C28&lt;&gt;"Occupied"),"",MAX(0,(K28-Summary!$B$2)/365))</f>
        <v/>
      </c>
      <c r="M28" s="8" t="n"/>
      <c r="N28" s="22">
        <f>IF(OR(D28="",M28=""),0,D28*M28)</f>
        <v/>
      </c>
      <c r="O28" s="3" t="n"/>
      <c r="P28" s="1" t="n"/>
      <c r="R28" s="23">
        <f>IF(D28="","",D28/'CRE Summary'!$D$3)</f>
        <v/>
      </c>
      <c r="S28" s="8" t="n"/>
      <c r="T28" s="8" t="n"/>
      <c r="U28" s="8" t="n"/>
      <c r="V28" s="22">
        <f>IF(D28="",0,D28*(S28+T28+U28))</f>
        <v/>
      </c>
      <c r="W28" s="3" t="n"/>
      <c r="X28" s="3" t="n"/>
      <c r="Y28" s="21" t="n"/>
      <c r="Z28" s="8" t="n"/>
      <c r="AC28" s="2" t="n"/>
      <c r="AD28" s="2" t="n"/>
      <c r="AE28" s="21" t="n"/>
    </row>
    <row r="29">
      <c r="D29" s="2" t="n"/>
      <c r="E29" s="18" t="n"/>
      <c r="F29" s="21" t="n"/>
      <c r="G29" s="21" t="n"/>
      <c r="H29" s="21" t="n"/>
      <c r="I29" s="2" t="n"/>
      <c r="J29" s="1" t="n"/>
      <c r="K29" s="1" t="n"/>
      <c r="L29" s="18">
        <f>IF(OR(K29="",C29&lt;&gt;"Occupied"),"",MAX(0,(K29-Summary!$B$2)/365))</f>
        <v/>
      </c>
      <c r="M29" s="8" t="n"/>
      <c r="N29" s="22">
        <f>IF(OR(D29="",M29=""),0,D29*M29)</f>
        <v/>
      </c>
      <c r="O29" s="3" t="n"/>
      <c r="P29" s="1" t="n"/>
      <c r="R29" s="23">
        <f>IF(D29="","",D29/'CRE Summary'!$D$3)</f>
        <v/>
      </c>
      <c r="S29" s="8" t="n"/>
      <c r="T29" s="8" t="n"/>
      <c r="U29" s="8" t="n"/>
      <c r="V29" s="22">
        <f>IF(D29="",0,D29*(S29+T29+U29))</f>
        <v/>
      </c>
      <c r="W29" s="3" t="n"/>
      <c r="X29" s="3" t="n"/>
      <c r="Y29" s="21" t="n"/>
      <c r="Z29" s="8" t="n"/>
      <c r="AC29" s="2" t="n"/>
      <c r="AD29" s="2" t="n"/>
      <c r="AE29" s="21" t="n"/>
    </row>
    <row r="30">
      <c r="D30" s="2" t="n"/>
      <c r="E30" s="18" t="n"/>
      <c r="F30" s="21" t="n"/>
      <c r="G30" s="21" t="n"/>
      <c r="H30" s="21" t="n"/>
      <c r="I30" s="2" t="n"/>
      <c r="J30" s="1" t="n"/>
      <c r="K30" s="1" t="n"/>
      <c r="L30" s="18">
        <f>IF(OR(K30="",C30&lt;&gt;"Occupied"),"",MAX(0,(K30-Summary!$B$2)/365))</f>
        <v/>
      </c>
      <c r="M30" s="8" t="n"/>
      <c r="N30" s="22">
        <f>IF(OR(D30="",M30=""),0,D30*M30)</f>
        <v/>
      </c>
      <c r="O30" s="3" t="n"/>
      <c r="P30" s="1" t="n"/>
      <c r="R30" s="23">
        <f>IF(D30="","",D30/'CRE Summary'!$D$3)</f>
        <v/>
      </c>
      <c r="S30" s="8" t="n"/>
      <c r="T30" s="8" t="n"/>
      <c r="U30" s="8" t="n"/>
      <c r="V30" s="22">
        <f>IF(D30="",0,D30*(S30+T30+U30))</f>
        <v/>
      </c>
      <c r="W30" s="3" t="n"/>
      <c r="X30" s="3" t="n"/>
      <c r="Y30" s="21" t="n"/>
      <c r="Z30" s="8" t="n"/>
      <c r="AC30" s="2" t="n"/>
      <c r="AD30" s="2" t="n"/>
      <c r="AE30" s="21" t="n"/>
    </row>
    <row r="31">
      <c r="D31" s="2" t="n"/>
      <c r="E31" s="18" t="n"/>
      <c r="F31" s="21" t="n"/>
      <c r="G31" s="21" t="n"/>
      <c r="H31" s="21" t="n"/>
      <c r="I31" s="2" t="n"/>
      <c r="J31" s="1" t="n"/>
      <c r="K31" s="1" t="n"/>
      <c r="L31" s="18">
        <f>IF(OR(K31="",C31&lt;&gt;"Occupied"),"",MAX(0,(K31-Summary!$B$2)/365))</f>
        <v/>
      </c>
      <c r="M31" s="8" t="n"/>
      <c r="N31" s="22">
        <f>IF(OR(D31="",M31=""),0,D31*M31)</f>
        <v/>
      </c>
      <c r="O31" s="3" t="n"/>
      <c r="P31" s="1" t="n"/>
      <c r="R31" s="23">
        <f>IF(D31="","",D31/'CRE Summary'!$D$3)</f>
        <v/>
      </c>
      <c r="S31" s="8" t="n"/>
      <c r="T31" s="8" t="n"/>
      <c r="U31" s="8" t="n"/>
      <c r="V31" s="22">
        <f>IF(D31="",0,D31*(S31+T31+U31))</f>
        <v/>
      </c>
      <c r="W31" s="3" t="n"/>
      <c r="X31" s="3" t="n"/>
      <c r="Y31" s="21" t="n"/>
      <c r="Z31" s="8" t="n"/>
      <c r="AC31" s="2" t="n"/>
      <c r="AD31" s="2" t="n"/>
      <c r="AE31" s="21" t="n"/>
    </row>
    <row r="32">
      <c r="D32" s="2" t="n"/>
      <c r="E32" s="18" t="n"/>
      <c r="F32" s="21" t="n"/>
      <c r="G32" s="21" t="n"/>
      <c r="H32" s="21" t="n"/>
      <c r="I32" s="2" t="n"/>
      <c r="J32" s="1" t="n"/>
      <c r="K32" s="1" t="n"/>
      <c r="L32" s="18">
        <f>IF(OR(K32="",C32&lt;&gt;"Occupied"),"",MAX(0,(K32-Summary!$B$2)/365))</f>
        <v/>
      </c>
      <c r="M32" s="8" t="n"/>
      <c r="N32" s="22">
        <f>IF(OR(D32="",M32=""),0,D32*M32)</f>
        <v/>
      </c>
      <c r="O32" s="3" t="n"/>
      <c r="P32" s="1" t="n"/>
      <c r="R32" s="23">
        <f>IF(D32="","",D32/'CRE Summary'!$D$3)</f>
        <v/>
      </c>
      <c r="S32" s="8" t="n"/>
      <c r="T32" s="8" t="n"/>
      <c r="U32" s="8" t="n"/>
      <c r="V32" s="22">
        <f>IF(D32="",0,D32*(S32+T32+U32))</f>
        <v/>
      </c>
      <c r="W32" s="3" t="n"/>
      <c r="X32" s="3" t="n"/>
      <c r="Y32" s="21" t="n"/>
      <c r="Z32" s="8" t="n"/>
      <c r="AC32" s="2" t="n"/>
      <c r="AD32" s="2" t="n"/>
      <c r="AE32" s="21" t="n"/>
    </row>
    <row r="33">
      <c r="D33" s="2" t="n"/>
      <c r="E33" s="18" t="n"/>
      <c r="F33" s="21" t="n"/>
      <c r="G33" s="21" t="n"/>
      <c r="H33" s="21" t="n"/>
      <c r="I33" s="2" t="n"/>
      <c r="J33" s="1" t="n"/>
      <c r="K33" s="1" t="n"/>
      <c r="L33" s="18">
        <f>IF(OR(K33="",C33&lt;&gt;"Occupied"),"",MAX(0,(K33-Summary!$B$2)/365))</f>
        <v/>
      </c>
      <c r="M33" s="8" t="n"/>
      <c r="N33" s="22">
        <f>IF(OR(D33="",M33=""),0,D33*M33)</f>
        <v/>
      </c>
      <c r="O33" s="3" t="n"/>
      <c r="P33" s="1" t="n"/>
      <c r="R33" s="23">
        <f>IF(D33="","",D33/'CRE Summary'!$D$3)</f>
        <v/>
      </c>
      <c r="S33" s="8" t="n"/>
      <c r="T33" s="8" t="n"/>
      <c r="U33" s="8" t="n"/>
      <c r="V33" s="22">
        <f>IF(D33="",0,D33*(S33+T33+U33))</f>
        <v/>
      </c>
      <c r="W33" s="3" t="n"/>
      <c r="X33" s="3" t="n"/>
      <c r="Y33" s="21" t="n"/>
      <c r="Z33" s="8" t="n"/>
      <c r="AC33" s="2" t="n"/>
      <c r="AD33" s="2" t="n"/>
      <c r="AE33" s="21" t="n"/>
    </row>
    <row r="34">
      <c r="D34" s="2" t="n"/>
      <c r="E34" s="18" t="n"/>
      <c r="F34" s="21" t="n"/>
      <c r="G34" s="21" t="n"/>
      <c r="H34" s="21" t="n"/>
      <c r="I34" s="2" t="n"/>
      <c r="J34" s="1" t="n"/>
      <c r="K34" s="1" t="n"/>
      <c r="L34" s="18">
        <f>IF(OR(K34="",C34&lt;&gt;"Occupied"),"",MAX(0,(K34-Summary!$B$2)/365))</f>
        <v/>
      </c>
      <c r="M34" s="8" t="n"/>
      <c r="N34" s="22">
        <f>IF(OR(D34="",M34=""),0,D34*M34)</f>
        <v/>
      </c>
      <c r="O34" s="3" t="n"/>
      <c r="P34" s="1" t="n"/>
      <c r="R34" s="23">
        <f>IF(D34="","",D34/'CRE Summary'!$D$3)</f>
        <v/>
      </c>
      <c r="S34" s="8" t="n"/>
      <c r="T34" s="8" t="n"/>
      <c r="U34" s="8" t="n"/>
      <c r="V34" s="22">
        <f>IF(D34="",0,D34*(S34+T34+U34))</f>
        <v/>
      </c>
      <c r="W34" s="3" t="n"/>
      <c r="X34" s="3" t="n"/>
      <c r="Y34" s="21" t="n"/>
      <c r="Z34" s="8" t="n"/>
      <c r="AC34" s="2" t="n"/>
      <c r="AD34" s="2" t="n"/>
      <c r="AE34" s="21" t="n"/>
    </row>
    <row r="35">
      <c r="D35" s="2" t="n"/>
      <c r="E35" s="18" t="n"/>
      <c r="F35" s="21" t="n"/>
      <c r="G35" s="21" t="n"/>
      <c r="H35" s="21" t="n"/>
      <c r="I35" s="2" t="n"/>
      <c r="J35" s="1" t="n"/>
      <c r="K35" s="1" t="n"/>
      <c r="L35" s="18">
        <f>IF(OR(K35="",C35&lt;&gt;"Occupied"),"",MAX(0,(K35-Summary!$B$2)/365))</f>
        <v/>
      </c>
      <c r="M35" s="8" t="n"/>
      <c r="N35" s="22">
        <f>IF(OR(D35="",M35=""),0,D35*M35)</f>
        <v/>
      </c>
      <c r="O35" s="3" t="n"/>
      <c r="P35" s="1" t="n"/>
      <c r="R35" s="23">
        <f>IF(D35="","",D35/'CRE Summary'!$D$3)</f>
        <v/>
      </c>
      <c r="S35" s="8" t="n"/>
      <c r="T35" s="8" t="n"/>
      <c r="U35" s="8" t="n"/>
      <c r="V35" s="22">
        <f>IF(D35="",0,D35*(S35+T35+U35))</f>
        <v/>
      </c>
      <c r="W35" s="3" t="n"/>
      <c r="X35" s="3" t="n"/>
      <c r="Y35" s="21" t="n"/>
      <c r="Z35" s="8" t="n"/>
      <c r="AC35" s="2" t="n"/>
      <c r="AD35" s="2" t="n"/>
      <c r="AE35" s="21" t="n"/>
    </row>
    <row r="36">
      <c r="D36" s="2" t="n"/>
      <c r="E36" s="18" t="n"/>
      <c r="F36" s="21" t="n"/>
      <c r="G36" s="21" t="n"/>
      <c r="H36" s="21" t="n"/>
      <c r="I36" s="2" t="n"/>
      <c r="J36" s="1" t="n"/>
      <c r="K36" s="1" t="n"/>
      <c r="L36" s="18">
        <f>IF(OR(K36="",C36&lt;&gt;"Occupied"),"",MAX(0,(K36-Summary!$B$2)/365))</f>
        <v/>
      </c>
      <c r="M36" s="8" t="n"/>
      <c r="N36" s="22">
        <f>IF(OR(D36="",M36=""),0,D36*M36)</f>
        <v/>
      </c>
      <c r="O36" s="3" t="n"/>
      <c r="P36" s="1" t="n"/>
      <c r="R36" s="23">
        <f>IF(D36="","",D36/'CRE Summary'!$D$3)</f>
        <v/>
      </c>
      <c r="S36" s="8" t="n"/>
      <c r="T36" s="8" t="n"/>
      <c r="U36" s="8" t="n"/>
      <c r="V36" s="22">
        <f>IF(D36="",0,D36*(S36+T36+U36))</f>
        <v/>
      </c>
      <c r="W36" s="3" t="n"/>
      <c r="X36" s="3" t="n"/>
      <c r="Y36" s="21" t="n"/>
      <c r="Z36" s="8" t="n"/>
      <c r="AC36" s="2" t="n"/>
      <c r="AD36" s="2" t="n"/>
      <c r="AE36" s="21" t="n"/>
    </row>
    <row r="37">
      <c r="D37" s="2" t="n"/>
      <c r="E37" s="18" t="n"/>
      <c r="F37" s="21" t="n"/>
      <c r="G37" s="21" t="n"/>
      <c r="H37" s="21" t="n"/>
      <c r="I37" s="2" t="n"/>
      <c r="J37" s="1" t="n"/>
      <c r="K37" s="1" t="n"/>
      <c r="L37" s="18">
        <f>IF(OR(K37="",C37&lt;&gt;"Occupied"),"",MAX(0,(K37-Summary!$B$2)/365))</f>
        <v/>
      </c>
      <c r="M37" s="8" t="n"/>
      <c r="N37" s="22">
        <f>IF(OR(D37="",M37=""),0,D37*M37)</f>
        <v/>
      </c>
      <c r="O37" s="3" t="n"/>
      <c r="P37" s="1" t="n"/>
      <c r="R37" s="23">
        <f>IF(D37="","",D37/'CRE Summary'!$D$3)</f>
        <v/>
      </c>
      <c r="S37" s="8" t="n"/>
      <c r="T37" s="8" t="n"/>
      <c r="U37" s="8" t="n"/>
      <c r="V37" s="22">
        <f>IF(D37="",0,D37*(S37+T37+U37))</f>
        <v/>
      </c>
      <c r="W37" s="3" t="n"/>
      <c r="X37" s="3" t="n"/>
      <c r="Y37" s="21" t="n"/>
      <c r="Z37" s="8" t="n"/>
      <c r="AC37" s="2" t="n"/>
      <c r="AD37" s="2" t="n"/>
      <c r="AE37" s="21" t="n"/>
    </row>
    <row r="38">
      <c r="D38" s="2" t="n"/>
      <c r="E38" s="18" t="n"/>
      <c r="F38" s="21" t="n"/>
      <c r="G38" s="21" t="n"/>
      <c r="H38" s="21" t="n"/>
      <c r="I38" s="2" t="n"/>
      <c r="J38" s="1" t="n"/>
      <c r="K38" s="1" t="n"/>
      <c r="L38" s="18">
        <f>IF(OR(K38="",C38&lt;&gt;"Occupied"),"",MAX(0,(K38-Summary!$B$2)/365))</f>
        <v/>
      </c>
      <c r="M38" s="8" t="n"/>
      <c r="N38" s="22">
        <f>IF(OR(D38="",M38=""),0,D38*M38)</f>
        <v/>
      </c>
      <c r="O38" s="3" t="n"/>
      <c r="P38" s="1" t="n"/>
      <c r="R38" s="23">
        <f>IF(D38="","",D38/'CRE Summary'!$D$3)</f>
        <v/>
      </c>
      <c r="S38" s="8" t="n"/>
      <c r="T38" s="8" t="n"/>
      <c r="U38" s="8" t="n"/>
      <c r="V38" s="22">
        <f>IF(D38="",0,D38*(S38+T38+U38))</f>
        <v/>
      </c>
      <c r="W38" s="3" t="n"/>
      <c r="X38" s="3" t="n"/>
      <c r="Y38" s="21" t="n"/>
      <c r="Z38" s="8" t="n"/>
      <c r="AC38" s="2" t="n"/>
      <c r="AD38" s="2" t="n"/>
      <c r="AE38" s="21" t="n"/>
    </row>
    <row r="39">
      <c r="D39" s="2" t="n"/>
      <c r="E39" s="18" t="n"/>
      <c r="F39" s="21" t="n"/>
      <c r="G39" s="21" t="n"/>
      <c r="H39" s="21" t="n"/>
      <c r="I39" s="2" t="n"/>
      <c r="J39" s="1" t="n"/>
      <c r="K39" s="1" t="n"/>
      <c r="L39" s="18">
        <f>IF(OR(K39="",C39&lt;&gt;"Occupied"),"",MAX(0,(K39-Summary!$B$2)/365))</f>
        <v/>
      </c>
      <c r="M39" s="8" t="n"/>
      <c r="N39" s="22">
        <f>IF(OR(D39="",M39=""),0,D39*M39)</f>
        <v/>
      </c>
      <c r="O39" s="3" t="n"/>
      <c r="P39" s="1" t="n"/>
      <c r="R39" s="23">
        <f>IF(D39="","",D39/'CRE Summary'!$D$3)</f>
        <v/>
      </c>
      <c r="S39" s="8" t="n"/>
      <c r="T39" s="8" t="n"/>
      <c r="U39" s="8" t="n"/>
      <c r="V39" s="22">
        <f>IF(D39="",0,D39*(S39+T39+U39))</f>
        <v/>
      </c>
      <c r="W39" s="3" t="n"/>
      <c r="X39" s="3" t="n"/>
      <c r="Y39" s="21" t="n"/>
      <c r="Z39" s="8" t="n"/>
      <c r="AC39" s="2" t="n"/>
      <c r="AD39" s="2" t="n"/>
      <c r="AE39" s="21" t="n"/>
    </row>
    <row r="40">
      <c r="D40" s="2" t="n"/>
      <c r="E40" s="18" t="n"/>
      <c r="F40" s="21" t="n"/>
      <c r="G40" s="21" t="n"/>
      <c r="H40" s="21" t="n"/>
      <c r="I40" s="2" t="n"/>
      <c r="J40" s="1" t="n"/>
      <c r="K40" s="1" t="n"/>
      <c r="L40" s="18">
        <f>IF(OR(K40="",C40&lt;&gt;"Occupied"),"",MAX(0,(K40-Summary!$B$2)/365))</f>
        <v/>
      </c>
      <c r="M40" s="8" t="n"/>
      <c r="N40" s="22">
        <f>IF(OR(D40="",M40=""),0,D40*M40)</f>
        <v/>
      </c>
      <c r="O40" s="3" t="n"/>
      <c r="P40" s="1" t="n"/>
      <c r="R40" s="23">
        <f>IF(D40="","",D40/'CRE Summary'!$D$3)</f>
        <v/>
      </c>
      <c r="S40" s="8" t="n"/>
      <c r="T40" s="8" t="n"/>
      <c r="U40" s="8" t="n"/>
      <c r="V40" s="22">
        <f>IF(D40="",0,D40*(S40+T40+U40))</f>
        <v/>
      </c>
      <c r="W40" s="3" t="n"/>
      <c r="X40" s="3" t="n"/>
      <c r="Y40" s="21" t="n"/>
      <c r="Z40" s="8" t="n"/>
      <c r="AC40" s="2" t="n"/>
      <c r="AD40" s="2" t="n"/>
      <c r="AE40" s="21" t="n"/>
    </row>
    <row r="41">
      <c r="D41" s="2" t="n"/>
      <c r="E41" s="18" t="n"/>
      <c r="F41" s="21" t="n"/>
      <c r="G41" s="21" t="n"/>
      <c r="H41" s="21" t="n"/>
      <c r="I41" s="2" t="n"/>
      <c r="J41" s="1" t="n"/>
      <c r="K41" s="1" t="n"/>
      <c r="L41" s="18">
        <f>IF(OR(K41="",C41&lt;&gt;"Occupied"),"",MAX(0,(K41-Summary!$B$2)/365))</f>
        <v/>
      </c>
      <c r="M41" s="8" t="n"/>
      <c r="N41" s="22">
        <f>IF(OR(D41="",M41=""),0,D41*M41)</f>
        <v/>
      </c>
      <c r="O41" s="3" t="n"/>
      <c r="P41" s="1" t="n"/>
      <c r="R41" s="23">
        <f>IF(D41="","",D41/'CRE Summary'!$D$3)</f>
        <v/>
      </c>
      <c r="S41" s="8" t="n"/>
      <c r="T41" s="8" t="n"/>
      <c r="U41" s="8" t="n"/>
      <c r="V41" s="22">
        <f>IF(D41="",0,D41*(S41+T41+U41))</f>
        <v/>
      </c>
      <c r="W41" s="3" t="n"/>
      <c r="X41" s="3" t="n"/>
      <c r="Y41" s="21" t="n"/>
      <c r="Z41" s="8" t="n"/>
      <c r="AC41" s="2" t="n"/>
      <c r="AD41" s="2" t="n"/>
      <c r="AE41" s="21" t="n"/>
    </row>
    <row r="42">
      <c r="D42" s="2" t="n"/>
      <c r="E42" s="18" t="n"/>
      <c r="F42" s="21" t="n"/>
      <c r="G42" s="21" t="n"/>
      <c r="H42" s="21" t="n"/>
      <c r="I42" s="2" t="n"/>
      <c r="J42" s="1" t="n"/>
      <c r="K42" s="1" t="n"/>
      <c r="L42" s="18">
        <f>IF(OR(K42="",C42&lt;&gt;"Occupied"),"",MAX(0,(K42-Summary!$B$2)/365))</f>
        <v/>
      </c>
      <c r="M42" s="8" t="n"/>
      <c r="N42" s="22">
        <f>IF(OR(D42="",M42=""),0,D42*M42)</f>
        <v/>
      </c>
      <c r="O42" s="3" t="n"/>
      <c r="P42" s="1" t="n"/>
      <c r="R42" s="23">
        <f>IF(D42="","",D42/'CRE Summary'!$D$3)</f>
        <v/>
      </c>
      <c r="S42" s="8" t="n"/>
      <c r="T42" s="8" t="n"/>
      <c r="U42" s="8" t="n"/>
      <c r="V42" s="22">
        <f>IF(D42="",0,D42*(S42+T42+U42))</f>
        <v/>
      </c>
      <c r="W42" s="3" t="n"/>
      <c r="X42" s="3" t="n"/>
      <c r="Y42" s="21" t="n"/>
      <c r="Z42" s="8" t="n"/>
      <c r="AC42" s="2" t="n"/>
      <c r="AD42" s="2" t="n"/>
      <c r="AE42" s="21" t="n"/>
    </row>
    <row r="43">
      <c r="D43" s="2" t="n"/>
      <c r="E43" s="18" t="n"/>
      <c r="F43" s="21" t="n"/>
      <c r="G43" s="21" t="n"/>
      <c r="H43" s="21" t="n"/>
      <c r="I43" s="2" t="n"/>
      <c r="J43" s="1" t="n"/>
      <c r="K43" s="1" t="n"/>
      <c r="L43" s="18">
        <f>IF(OR(K43="",C43&lt;&gt;"Occupied"),"",MAX(0,(K43-Summary!$B$2)/365))</f>
        <v/>
      </c>
      <c r="M43" s="8" t="n"/>
      <c r="N43" s="22">
        <f>IF(OR(D43="",M43=""),0,D43*M43)</f>
        <v/>
      </c>
      <c r="O43" s="3" t="n"/>
      <c r="P43" s="1" t="n"/>
      <c r="R43" s="23">
        <f>IF(D43="","",D43/'CRE Summary'!$D$3)</f>
        <v/>
      </c>
      <c r="S43" s="8" t="n"/>
      <c r="T43" s="8" t="n"/>
      <c r="U43" s="8" t="n"/>
      <c r="V43" s="22">
        <f>IF(D43="",0,D43*(S43+T43+U43))</f>
        <v/>
      </c>
      <c r="W43" s="3" t="n"/>
      <c r="X43" s="3" t="n"/>
      <c r="Y43" s="21" t="n"/>
      <c r="Z43" s="8" t="n"/>
      <c r="AC43" s="2" t="n"/>
      <c r="AD43" s="2" t="n"/>
      <c r="AE43" s="21" t="n"/>
    </row>
    <row r="44">
      <c r="D44" s="2" t="n"/>
      <c r="E44" s="18" t="n"/>
      <c r="F44" s="21" t="n"/>
      <c r="G44" s="21" t="n"/>
      <c r="H44" s="21" t="n"/>
      <c r="I44" s="2" t="n"/>
      <c r="J44" s="1" t="n"/>
      <c r="K44" s="1" t="n"/>
      <c r="L44" s="18">
        <f>IF(OR(K44="",C44&lt;&gt;"Occupied"),"",MAX(0,(K44-Summary!$B$2)/365))</f>
        <v/>
      </c>
      <c r="M44" s="8" t="n"/>
      <c r="N44" s="22">
        <f>IF(OR(D44="",M44=""),0,D44*M44)</f>
        <v/>
      </c>
      <c r="O44" s="3" t="n"/>
      <c r="P44" s="1" t="n"/>
      <c r="R44" s="23">
        <f>IF(D44="","",D44/'CRE Summary'!$D$3)</f>
        <v/>
      </c>
      <c r="S44" s="8" t="n"/>
      <c r="T44" s="8" t="n"/>
      <c r="U44" s="8" t="n"/>
      <c r="V44" s="22">
        <f>IF(D44="",0,D44*(S44+T44+U44))</f>
        <v/>
      </c>
      <c r="W44" s="3" t="n"/>
      <c r="X44" s="3" t="n"/>
      <c r="Y44" s="21" t="n"/>
      <c r="Z44" s="8" t="n"/>
      <c r="AC44" s="2" t="n"/>
      <c r="AD44" s="2" t="n"/>
      <c r="AE44" s="21" t="n"/>
    </row>
    <row r="45">
      <c r="D45" s="2" t="n"/>
      <c r="E45" s="18" t="n"/>
      <c r="F45" s="21" t="n"/>
      <c r="G45" s="21" t="n"/>
      <c r="H45" s="21" t="n"/>
      <c r="I45" s="2" t="n"/>
      <c r="J45" s="1" t="n"/>
      <c r="K45" s="1" t="n"/>
      <c r="L45" s="18">
        <f>IF(OR(K45="",C45&lt;&gt;"Occupied"),"",MAX(0,(K45-Summary!$B$2)/365))</f>
        <v/>
      </c>
      <c r="M45" s="8" t="n"/>
      <c r="N45" s="22">
        <f>IF(OR(D45="",M45=""),0,D45*M45)</f>
        <v/>
      </c>
      <c r="O45" s="3" t="n"/>
      <c r="P45" s="1" t="n"/>
      <c r="R45" s="23">
        <f>IF(D45="","",D45/'CRE Summary'!$D$3)</f>
        <v/>
      </c>
      <c r="S45" s="8" t="n"/>
      <c r="T45" s="8" t="n"/>
      <c r="U45" s="8" t="n"/>
      <c r="V45" s="22">
        <f>IF(D45="",0,D45*(S45+T45+U45))</f>
        <v/>
      </c>
      <c r="W45" s="3" t="n"/>
      <c r="X45" s="3" t="n"/>
      <c r="Y45" s="21" t="n"/>
      <c r="Z45" s="8" t="n"/>
      <c r="AC45" s="2" t="n"/>
      <c r="AD45" s="2" t="n"/>
      <c r="AE45" s="21" t="n"/>
    </row>
    <row r="46">
      <c r="D46" s="2" t="n"/>
      <c r="E46" s="18" t="n"/>
      <c r="F46" s="21" t="n"/>
      <c r="G46" s="21" t="n"/>
      <c r="H46" s="21" t="n"/>
      <c r="I46" s="2" t="n"/>
      <c r="J46" s="1" t="n"/>
      <c r="K46" s="1" t="n"/>
      <c r="L46" s="18">
        <f>IF(OR(K46="",C46&lt;&gt;"Occupied"),"",MAX(0,(K46-Summary!$B$2)/365))</f>
        <v/>
      </c>
      <c r="M46" s="8" t="n"/>
      <c r="N46" s="22">
        <f>IF(OR(D46="",M46=""),0,D46*M46)</f>
        <v/>
      </c>
      <c r="O46" s="3" t="n"/>
      <c r="P46" s="1" t="n"/>
      <c r="R46" s="23">
        <f>IF(D46="","",D46/'CRE Summary'!$D$3)</f>
        <v/>
      </c>
      <c r="S46" s="8" t="n"/>
      <c r="T46" s="8" t="n"/>
      <c r="U46" s="8" t="n"/>
      <c r="V46" s="22">
        <f>IF(D46="",0,D46*(S46+T46+U46))</f>
        <v/>
      </c>
      <c r="W46" s="3" t="n"/>
      <c r="X46" s="3" t="n"/>
      <c r="Y46" s="21" t="n"/>
      <c r="Z46" s="8" t="n"/>
      <c r="AC46" s="2" t="n"/>
      <c r="AD46" s="2" t="n"/>
      <c r="AE46" s="21" t="n"/>
    </row>
    <row r="47">
      <c r="D47" s="2" t="n"/>
      <c r="E47" s="18" t="n"/>
      <c r="F47" s="21" t="n"/>
      <c r="G47" s="21" t="n"/>
      <c r="H47" s="21" t="n"/>
      <c r="I47" s="2" t="n"/>
      <c r="J47" s="1" t="n"/>
      <c r="K47" s="1" t="n"/>
      <c r="L47" s="18">
        <f>IF(OR(K47="",C47&lt;&gt;"Occupied"),"",MAX(0,(K47-Summary!$B$2)/365))</f>
        <v/>
      </c>
      <c r="M47" s="8" t="n"/>
      <c r="N47" s="22">
        <f>IF(OR(D47="",M47=""),0,D47*M47)</f>
        <v/>
      </c>
      <c r="O47" s="3" t="n"/>
      <c r="P47" s="1" t="n"/>
      <c r="R47" s="23">
        <f>IF(D47="","",D47/'CRE Summary'!$D$3)</f>
        <v/>
      </c>
      <c r="S47" s="8" t="n"/>
      <c r="T47" s="8" t="n"/>
      <c r="U47" s="8" t="n"/>
      <c r="V47" s="22">
        <f>IF(D47="",0,D47*(S47+T47+U47))</f>
        <v/>
      </c>
      <c r="W47" s="3" t="n"/>
      <c r="X47" s="3" t="n"/>
      <c r="Y47" s="21" t="n"/>
      <c r="Z47" s="8" t="n"/>
      <c r="AC47" s="2" t="n"/>
      <c r="AD47" s="2" t="n"/>
      <c r="AE47" s="21" t="n"/>
    </row>
    <row r="48">
      <c r="D48" s="2" t="n"/>
      <c r="E48" s="18" t="n"/>
      <c r="F48" s="21" t="n"/>
      <c r="G48" s="21" t="n"/>
      <c r="H48" s="21" t="n"/>
      <c r="I48" s="2" t="n"/>
      <c r="J48" s="1" t="n"/>
      <c r="K48" s="1" t="n"/>
      <c r="L48" s="18">
        <f>IF(OR(K48="",C48&lt;&gt;"Occupied"),"",MAX(0,(K48-Summary!$B$2)/365))</f>
        <v/>
      </c>
      <c r="M48" s="8" t="n"/>
      <c r="N48" s="22">
        <f>IF(OR(D48="",M48=""),0,D48*M48)</f>
        <v/>
      </c>
      <c r="O48" s="3" t="n"/>
      <c r="P48" s="1" t="n"/>
      <c r="R48" s="23">
        <f>IF(D48="","",D48/'CRE Summary'!$D$3)</f>
        <v/>
      </c>
      <c r="S48" s="8" t="n"/>
      <c r="T48" s="8" t="n"/>
      <c r="U48" s="8" t="n"/>
      <c r="V48" s="22">
        <f>IF(D48="",0,D48*(S48+T48+U48))</f>
        <v/>
      </c>
      <c r="W48" s="3" t="n"/>
      <c r="X48" s="3" t="n"/>
      <c r="Y48" s="21" t="n"/>
      <c r="Z48" s="8" t="n"/>
      <c r="AC48" s="2" t="n"/>
      <c r="AD48" s="2" t="n"/>
      <c r="AE48" s="21" t="n"/>
    </row>
    <row r="49">
      <c r="D49" s="2" t="n"/>
      <c r="E49" s="18" t="n"/>
      <c r="F49" s="21" t="n"/>
      <c r="G49" s="21" t="n"/>
      <c r="H49" s="21" t="n"/>
      <c r="I49" s="2" t="n"/>
      <c r="J49" s="1" t="n"/>
      <c r="K49" s="1" t="n"/>
      <c r="L49" s="18">
        <f>IF(OR(K49="",C49&lt;&gt;"Occupied"),"",MAX(0,(K49-Summary!$B$2)/365))</f>
        <v/>
      </c>
      <c r="M49" s="8" t="n"/>
      <c r="N49" s="22">
        <f>IF(OR(D49="",M49=""),0,D49*M49)</f>
        <v/>
      </c>
      <c r="O49" s="3" t="n"/>
      <c r="P49" s="1" t="n"/>
      <c r="R49" s="23">
        <f>IF(D49="","",D49/'CRE Summary'!$D$3)</f>
        <v/>
      </c>
      <c r="S49" s="8" t="n"/>
      <c r="T49" s="8" t="n"/>
      <c r="U49" s="8" t="n"/>
      <c r="V49" s="22">
        <f>IF(D49="",0,D49*(S49+T49+U49))</f>
        <v/>
      </c>
      <c r="W49" s="3" t="n"/>
      <c r="X49" s="3" t="n"/>
      <c r="Y49" s="21" t="n"/>
      <c r="Z49" s="8" t="n"/>
      <c r="AC49" s="2" t="n"/>
      <c r="AD49" s="2" t="n"/>
      <c r="AE49" s="21" t="n"/>
    </row>
    <row r="50">
      <c r="D50" s="2" t="n"/>
      <c r="E50" s="18" t="n"/>
      <c r="F50" s="21" t="n"/>
      <c r="G50" s="21" t="n"/>
      <c r="H50" s="21" t="n"/>
      <c r="I50" s="2" t="n"/>
      <c r="J50" s="1" t="n"/>
      <c r="K50" s="1" t="n"/>
      <c r="L50" s="18">
        <f>IF(OR(K50="",C50&lt;&gt;"Occupied"),"",MAX(0,(K50-Summary!$B$2)/365))</f>
        <v/>
      </c>
      <c r="M50" s="8" t="n"/>
      <c r="N50" s="22">
        <f>IF(OR(D50="",M50=""),0,D50*M50)</f>
        <v/>
      </c>
      <c r="O50" s="3" t="n"/>
      <c r="P50" s="1" t="n"/>
      <c r="R50" s="23">
        <f>IF(D50="","",D50/'CRE Summary'!$D$3)</f>
        <v/>
      </c>
      <c r="S50" s="8" t="n"/>
      <c r="T50" s="8" t="n"/>
      <c r="U50" s="8" t="n"/>
      <c r="V50" s="22">
        <f>IF(D50="",0,D50*(S50+T50+U50))</f>
        <v/>
      </c>
      <c r="W50" s="3" t="n"/>
      <c r="X50" s="3" t="n"/>
      <c r="Y50" s="21" t="n"/>
      <c r="Z50" s="8" t="n"/>
      <c r="AC50" s="2" t="n"/>
      <c r="AD50" s="2" t="n"/>
      <c r="AE50" s="21" t="n"/>
    </row>
    <row r="51">
      <c r="D51" s="2" t="n"/>
      <c r="E51" s="18" t="n"/>
      <c r="F51" s="21" t="n"/>
      <c r="G51" s="21" t="n"/>
      <c r="H51" s="21" t="n"/>
      <c r="I51" s="2" t="n"/>
      <c r="J51" s="1" t="n"/>
      <c r="K51" s="1" t="n"/>
      <c r="L51" s="18">
        <f>IF(OR(K51="",C51&lt;&gt;"Occupied"),"",MAX(0,(K51-Summary!$B$2)/365))</f>
        <v/>
      </c>
      <c r="M51" s="8" t="n"/>
      <c r="N51" s="22">
        <f>IF(OR(D51="",M51=""),0,D51*M51)</f>
        <v/>
      </c>
      <c r="O51" s="3" t="n"/>
      <c r="P51" s="1" t="n"/>
      <c r="R51" s="23">
        <f>IF(D51="","",D51/'CRE Summary'!$D$3)</f>
        <v/>
      </c>
      <c r="S51" s="8" t="n"/>
      <c r="T51" s="8" t="n"/>
      <c r="U51" s="8" t="n"/>
      <c r="V51" s="22">
        <f>IF(D51="",0,D51*(S51+T51+U51))</f>
        <v/>
      </c>
      <c r="W51" s="3" t="n"/>
      <c r="X51" s="3" t="n"/>
      <c r="Y51" s="21" t="n"/>
      <c r="Z51" s="8" t="n"/>
      <c r="AC51" s="2" t="n"/>
      <c r="AD51" s="2" t="n"/>
      <c r="AE51" s="21" t="n"/>
    </row>
    <row r="52">
      <c r="D52" s="2" t="n"/>
      <c r="E52" s="18" t="n"/>
      <c r="F52" s="21" t="n"/>
      <c r="G52" s="21" t="n"/>
      <c r="H52" s="21" t="n"/>
      <c r="I52" s="2" t="n"/>
      <c r="J52" s="1" t="n"/>
      <c r="K52" s="1" t="n"/>
      <c r="L52" s="18">
        <f>IF(OR(K52="",C52&lt;&gt;"Occupied"),"",MAX(0,(K52-Summary!$B$2)/365))</f>
        <v/>
      </c>
      <c r="M52" s="8" t="n"/>
      <c r="N52" s="22">
        <f>IF(OR(D52="",M52=""),0,D52*M52)</f>
        <v/>
      </c>
      <c r="O52" s="3" t="n"/>
      <c r="P52" s="1" t="n"/>
      <c r="R52" s="23">
        <f>IF(D52="","",D52/'CRE Summary'!$D$3)</f>
        <v/>
      </c>
      <c r="S52" s="8" t="n"/>
      <c r="T52" s="8" t="n"/>
      <c r="U52" s="8" t="n"/>
      <c r="V52" s="22">
        <f>IF(D52="",0,D52*(S52+T52+U52))</f>
        <v/>
      </c>
      <c r="W52" s="3" t="n"/>
      <c r="X52" s="3" t="n"/>
      <c r="Y52" s="21" t="n"/>
      <c r="Z52" s="8" t="n"/>
      <c r="AC52" s="2" t="n"/>
      <c r="AD52" s="2" t="n"/>
      <c r="AE52" s="21" t="n"/>
    </row>
    <row r="53">
      <c r="D53" s="2" t="n"/>
      <c r="E53" s="18" t="n"/>
      <c r="F53" s="21" t="n"/>
      <c r="G53" s="21" t="n"/>
      <c r="H53" s="21" t="n"/>
      <c r="I53" s="2" t="n"/>
      <c r="J53" s="1" t="n"/>
      <c r="K53" s="1" t="n"/>
      <c r="L53" s="18">
        <f>IF(OR(K53="",C53&lt;&gt;"Occupied"),"",MAX(0,(K53-Summary!$B$2)/365))</f>
        <v/>
      </c>
      <c r="M53" s="8" t="n"/>
      <c r="N53" s="22">
        <f>IF(OR(D53="",M53=""),0,D53*M53)</f>
        <v/>
      </c>
      <c r="O53" s="3" t="n"/>
      <c r="P53" s="1" t="n"/>
      <c r="R53" s="23">
        <f>IF(D53="","",D53/'CRE Summary'!$D$3)</f>
        <v/>
      </c>
      <c r="S53" s="8" t="n"/>
      <c r="T53" s="8" t="n"/>
      <c r="U53" s="8" t="n"/>
      <c r="V53" s="22">
        <f>IF(D53="",0,D53*(S53+T53+U53))</f>
        <v/>
      </c>
      <c r="W53" s="3" t="n"/>
      <c r="X53" s="3" t="n"/>
      <c r="Y53" s="21" t="n"/>
      <c r="Z53" s="8" t="n"/>
      <c r="AC53" s="2" t="n"/>
      <c r="AD53" s="2" t="n"/>
      <c r="AE53" s="21" t="n"/>
    </row>
    <row r="54">
      <c r="D54" s="2" t="n"/>
      <c r="E54" s="18" t="n"/>
      <c r="F54" s="21" t="n"/>
      <c r="G54" s="21" t="n"/>
      <c r="H54" s="21" t="n"/>
      <c r="I54" s="2" t="n"/>
      <c r="J54" s="1" t="n"/>
      <c r="K54" s="1" t="n"/>
      <c r="L54" s="18">
        <f>IF(OR(K54="",C54&lt;&gt;"Occupied"),"",MAX(0,(K54-Summary!$B$2)/365))</f>
        <v/>
      </c>
      <c r="M54" s="8" t="n"/>
      <c r="N54" s="22">
        <f>IF(OR(D54="",M54=""),0,D54*M54)</f>
        <v/>
      </c>
      <c r="O54" s="3" t="n"/>
      <c r="P54" s="1" t="n"/>
      <c r="R54" s="23">
        <f>IF(D54="","",D54/'CRE Summary'!$D$3)</f>
        <v/>
      </c>
      <c r="S54" s="8" t="n"/>
      <c r="T54" s="8" t="n"/>
      <c r="U54" s="8" t="n"/>
      <c r="V54" s="22">
        <f>IF(D54="",0,D54*(S54+T54+U54))</f>
        <v/>
      </c>
      <c r="W54" s="3" t="n"/>
      <c r="X54" s="3" t="n"/>
      <c r="Y54" s="21" t="n"/>
      <c r="Z54" s="8" t="n"/>
      <c r="AC54" s="2" t="n"/>
      <c r="AD54" s="2" t="n"/>
      <c r="AE54" s="21" t="n"/>
    </row>
    <row r="55">
      <c r="D55" s="2" t="n"/>
      <c r="E55" s="18" t="n"/>
      <c r="F55" s="21" t="n"/>
      <c r="G55" s="21" t="n"/>
      <c r="H55" s="21" t="n"/>
      <c r="I55" s="2" t="n"/>
      <c r="J55" s="1" t="n"/>
      <c r="K55" s="1" t="n"/>
      <c r="L55" s="18">
        <f>IF(OR(K55="",C55&lt;&gt;"Occupied"),"",MAX(0,(K55-Summary!$B$2)/365))</f>
        <v/>
      </c>
      <c r="M55" s="8" t="n"/>
      <c r="N55" s="22">
        <f>IF(OR(D55="",M55=""),0,D55*M55)</f>
        <v/>
      </c>
      <c r="O55" s="3" t="n"/>
      <c r="P55" s="1" t="n"/>
      <c r="R55" s="23">
        <f>IF(D55="","",D55/'CRE Summary'!$D$3)</f>
        <v/>
      </c>
      <c r="S55" s="8" t="n"/>
      <c r="T55" s="8" t="n"/>
      <c r="U55" s="8" t="n"/>
      <c r="V55" s="22">
        <f>IF(D55="",0,D55*(S55+T55+U55))</f>
        <v/>
      </c>
      <c r="W55" s="3" t="n"/>
      <c r="X55" s="3" t="n"/>
      <c r="Y55" s="21" t="n"/>
      <c r="Z55" s="8" t="n"/>
      <c r="AC55" s="2" t="n"/>
      <c r="AD55" s="2" t="n"/>
      <c r="AE55" s="21" t="n"/>
    </row>
    <row r="56">
      <c r="D56" s="2" t="n"/>
      <c r="E56" s="18" t="n"/>
      <c r="F56" s="21" t="n"/>
      <c r="G56" s="21" t="n"/>
      <c r="H56" s="21" t="n"/>
      <c r="I56" s="2" t="n"/>
      <c r="J56" s="1" t="n"/>
      <c r="K56" s="1" t="n"/>
      <c r="L56" s="18">
        <f>IF(OR(K56="",C56&lt;&gt;"Occupied"),"",MAX(0,(K56-Summary!$B$2)/365))</f>
        <v/>
      </c>
      <c r="M56" s="8" t="n"/>
      <c r="N56" s="22">
        <f>IF(OR(D56="",M56=""),0,D56*M56)</f>
        <v/>
      </c>
      <c r="O56" s="3" t="n"/>
      <c r="P56" s="1" t="n"/>
      <c r="R56" s="23">
        <f>IF(D56="","",D56/'CRE Summary'!$D$3)</f>
        <v/>
      </c>
      <c r="S56" s="8" t="n"/>
      <c r="T56" s="8" t="n"/>
      <c r="U56" s="8" t="n"/>
      <c r="V56" s="22">
        <f>IF(D56="",0,D56*(S56+T56+U56))</f>
        <v/>
      </c>
      <c r="W56" s="3" t="n"/>
      <c r="X56" s="3" t="n"/>
      <c r="Y56" s="21" t="n"/>
      <c r="Z56" s="8" t="n"/>
      <c r="AC56" s="2" t="n"/>
      <c r="AD56" s="2" t="n"/>
      <c r="AE56" s="21" t="n"/>
    </row>
    <row r="57">
      <c r="D57" s="2" t="n"/>
      <c r="E57" s="18" t="n"/>
      <c r="F57" s="21" t="n"/>
      <c r="G57" s="21" t="n"/>
      <c r="H57" s="21" t="n"/>
      <c r="I57" s="2" t="n"/>
      <c r="J57" s="1" t="n"/>
      <c r="K57" s="1" t="n"/>
      <c r="L57" s="18">
        <f>IF(OR(K57="",C57&lt;&gt;"Occupied"),"",MAX(0,(K57-Summary!$B$2)/365))</f>
        <v/>
      </c>
      <c r="M57" s="8" t="n"/>
      <c r="N57" s="22">
        <f>IF(OR(D57="",M57=""),0,D57*M57)</f>
        <v/>
      </c>
      <c r="O57" s="3" t="n"/>
      <c r="P57" s="1" t="n"/>
      <c r="R57" s="23">
        <f>IF(D57="","",D57/'CRE Summary'!$D$3)</f>
        <v/>
      </c>
      <c r="S57" s="8" t="n"/>
      <c r="T57" s="8" t="n"/>
      <c r="U57" s="8" t="n"/>
      <c r="V57" s="22">
        <f>IF(D57="",0,D57*(S57+T57+U57))</f>
        <v/>
      </c>
      <c r="W57" s="3" t="n"/>
      <c r="X57" s="3" t="n"/>
      <c r="Y57" s="21" t="n"/>
      <c r="Z57" s="8" t="n"/>
      <c r="AC57" s="2" t="n"/>
      <c r="AD57" s="2" t="n"/>
      <c r="AE57" s="21" t="n"/>
    </row>
    <row r="58">
      <c r="D58" s="2" t="n"/>
      <c r="E58" s="18" t="n"/>
      <c r="F58" s="21" t="n"/>
      <c r="G58" s="21" t="n"/>
      <c r="H58" s="21" t="n"/>
      <c r="I58" s="2" t="n"/>
      <c r="J58" s="1" t="n"/>
      <c r="K58" s="1" t="n"/>
      <c r="L58" s="18">
        <f>IF(OR(K58="",C58&lt;&gt;"Occupied"),"",MAX(0,(K58-Summary!$B$2)/365))</f>
        <v/>
      </c>
      <c r="M58" s="8" t="n"/>
      <c r="N58" s="22">
        <f>IF(OR(D58="",M58=""),0,D58*M58)</f>
        <v/>
      </c>
      <c r="O58" s="3" t="n"/>
      <c r="P58" s="1" t="n"/>
      <c r="R58" s="23">
        <f>IF(D58="","",D58/'CRE Summary'!$D$3)</f>
        <v/>
      </c>
      <c r="S58" s="8" t="n"/>
      <c r="T58" s="8" t="n"/>
      <c r="U58" s="8" t="n"/>
      <c r="V58" s="22">
        <f>IF(D58="",0,D58*(S58+T58+U58))</f>
        <v/>
      </c>
      <c r="W58" s="3" t="n"/>
      <c r="X58" s="3" t="n"/>
      <c r="Y58" s="21" t="n"/>
      <c r="Z58" s="8" t="n"/>
      <c r="AC58" s="2" t="n"/>
      <c r="AD58" s="2" t="n"/>
      <c r="AE58" s="21" t="n"/>
    </row>
    <row r="59">
      <c r="D59" s="2" t="n"/>
      <c r="E59" s="18" t="n"/>
      <c r="F59" s="21" t="n"/>
      <c r="G59" s="21" t="n"/>
      <c r="H59" s="21" t="n"/>
      <c r="I59" s="2" t="n"/>
      <c r="J59" s="1" t="n"/>
      <c r="K59" s="1" t="n"/>
      <c r="L59" s="18">
        <f>IF(OR(K59="",C59&lt;&gt;"Occupied"),"",MAX(0,(K59-Summary!$B$2)/365))</f>
        <v/>
      </c>
      <c r="M59" s="8" t="n"/>
      <c r="N59" s="22">
        <f>IF(OR(D59="",M59=""),0,D59*M59)</f>
        <v/>
      </c>
      <c r="O59" s="3" t="n"/>
      <c r="P59" s="1" t="n"/>
      <c r="R59" s="23">
        <f>IF(D59="","",D59/'CRE Summary'!$D$3)</f>
        <v/>
      </c>
      <c r="S59" s="8" t="n"/>
      <c r="T59" s="8" t="n"/>
      <c r="U59" s="8" t="n"/>
      <c r="V59" s="22">
        <f>IF(D59="",0,D59*(S59+T59+U59))</f>
        <v/>
      </c>
      <c r="W59" s="3" t="n"/>
      <c r="X59" s="3" t="n"/>
      <c r="Y59" s="21" t="n"/>
      <c r="Z59" s="8" t="n"/>
      <c r="AC59" s="2" t="n"/>
      <c r="AD59" s="2" t="n"/>
      <c r="AE59" s="21" t="n"/>
    </row>
    <row r="60">
      <c r="D60" s="2" t="n"/>
      <c r="E60" s="18" t="n"/>
      <c r="F60" s="21" t="n"/>
      <c r="G60" s="21" t="n"/>
      <c r="H60" s="21" t="n"/>
      <c r="I60" s="2" t="n"/>
      <c r="J60" s="1" t="n"/>
      <c r="K60" s="1" t="n"/>
      <c r="L60" s="18">
        <f>IF(OR(K60="",C60&lt;&gt;"Occupied"),"",MAX(0,(K60-Summary!$B$2)/365))</f>
        <v/>
      </c>
      <c r="M60" s="8" t="n"/>
      <c r="N60" s="22">
        <f>IF(OR(D60="",M60=""),0,D60*M60)</f>
        <v/>
      </c>
      <c r="O60" s="3" t="n"/>
      <c r="P60" s="1" t="n"/>
      <c r="R60" s="23">
        <f>IF(D60="","",D60/'CRE Summary'!$D$3)</f>
        <v/>
      </c>
      <c r="S60" s="8" t="n"/>
      <c r="T60" s="8" t="n"/>
      <c r="U60" s="8" t="n"/>
      <c r="V60" s="22">
        <f>IF(D60="",0,D60*(S60+T60+U60))</f>
        <v/>
      </c>
      <c r="W60" s="3" t="n"/>
      <c r="X60" s="3" t="n"/>
      <c r="Y60" s="21" t="n"/>
      <c r="Z60" s="8" t="n"/>
      <c r="AC60" s="2" t="n"/>
      <c r="AD60" s="2" t="n"/>
      <c r="AE60" s="21" t="n"/>
    </row>
    <row r="62">
      <c r="A62" s="24" t="inlineStr">
        <is>
          <t>morainecre.com  |  Row per lease. Do not merge cells. Blue fill-in columns are inputs; calculated columns are formulas. Rows labelled EXAMPLE are sample data, delete them.</t>
        </is>
      </c>
    </row>
  </sheetData>
  <dataValidations count="3">
    <dataValidation sqref="C2:C60" showDropDown="0" showInputMessage="0" showErrorMessage="0" allowBlank="1" type="list">
      <formula1>"Occupied,Vacant,Pending / Signed Not Commenced"</formula1>
    </dataValidation>
    <dataValidation sqref="Q2:Q60" showDropDown="0" showInputMessage="0" showErrorMessage="0" allowBlank="1" type="list">
      <formula1>"NNN,Modified Gross,Gross,Ground Lease"</formula1>
    </dataValidation>
    <dataValidation sqref="AF2:AF60" showDropDown="0" showInputMessage="0" showErrorMessage="0" allowBlank="1" type="list">
      <formula1>"Y,N"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selection activeCell="A1" sqref="A1"/>
    </sheetView>
  </sheetViews>
  <sheetFormatPr baseColWidth="8" defaultRowHeight="15" outlineLevelRow="0"/>
  <cols>
    <col width="38" customWidth="1" min="1" max="1"/>
    <col width="16" customWidth="1" min="2" max="2"/>
    <col width="52" customWidth="1" min="3" max="3"/>
  </cols>
  <sheetData>
    <row r="1" customFormat="1" s="15">
      <c r="A1" s="16" t="inlineStr">
        <is>
          <t>PROPERTY SUMMARY — auto-computed</t>
        </is>
      </c>
      <c r="B1" s="16" t="inlineStr"/>
      <c r="C1" s="16" t="inlineStr"/>
    </row>
    <row r="2">
      <c r="A2" t="inlineStr">
        <is>
          <t>As-of date</t>
        </is>
      </c>
      <c r="B2" s="1" t="n">
        <v>46235.16666666666</v>
      </c>
      <c r="C2" t="inlineStr">
        <is>
          <t>Set to your T-12 cutoff date</t>
        </is>
      </c>
    </row>
    <row r="3">
      <c r="A3" t="inlineStr"/>
      <c r="B3" t="inlineStr"/>
      <c r="C3" t="inlineStr"/>
    </row>
    <row r="4" customFormat="1" s="15">
      <c r="A4" s="17" t="inlineStr">
        <is>
          <t>MULTIFAMILY</t>
        </is>
      </c>
      <c r="B4" s="17" t="inlineStr"/>
      <c r="C4" s="17" t="inlineStr"/>
    </row>
    <row r="5">
      <c r="A5" t="inlineStr">
        <is>
          <t>Occupied units</t>
        </is>
      </c>
      <c r="B5">
        <f>COUNTIF('Multifamily Rent Roll'!D:D,"Occupied")</f>
        <v/>
      </c>
      <c r="C5" t="inlineStr">
        <is>
          <t>Units with status Occupied</t>
        </is>
      </c>
    </row>
    <row r="6">
      <c r="A6" t="inlineStr">
        <is>
          <t>Total units</t>
        </is>
      </c>
      <c r="B6">
        <f>COUNTA('Multifamily Rent Roll'!A2:A200)</f>
        <v/>
      </c>
      <c r="C6" t="inlineStr"/>
    </row>
    <row r="7">
      <c r="A7" t="inlineStr">
        <is>
          <t>Physical occupancy</t>
        </is>
      </c>
      <c r="B7" s="3">
        <f>B5/B6</f>
        <v/>
      </c>
      <c r="C7" t="inlineStr"/>
    </row>
    <row r="8">
      <c r="A8" t="inlineStr">
        <is>
          <t>Scheduled monthly rent</t>
        </is>
      </c>
      <c r="B8" s="2">
        <f>SUM('Multifamily Rent Roll'!I2:I200)</f>
        <v/>
      </c>
      <c r="C8" t="inlineStr"/>
    </row>
    <row r="9">
      <c r="A9" t="inlineStr">
        <is>
          <t>Effective monthly rent</t>
        </is>
      </c>
      <c r="B9" s="2">
        <f>SUM('Multifamily Rent Roll'!K2:K200)</f>
        <v/>
      </c>
      <c r="C9" t="inlineStr">
        <is>
          <t>Scheduled less amortized concessions</t>
        </is>
      </c>
    </row>
    <row r="10">
      <c r="A10" t="inlineStr">
        <is>
          <t>Loss-to-lease (portfolio)</t>
        </is>
      </c>
      <c r="B10" s="3">
        <f>1-(SUMIF('Multifamily Rent Roll'!D2:D200,"Occupied",'Multifamily Rent Roll'!K2:K200)/SUMIF('Multifamily Rent Roll'!D2:D200,"Occupied",'Multifamily Rent Roll'!H2:H200))</f>
        <v/>
      </c>
      <c r="C10" t="inlineStr">
        <is>
          <t>(Market − Effective) / Market, occupied units</t>
        </is>
      </c>
    </row>
    <row r="11">
      <c r="A11" t="inlineStr"/>
      <c r="B11" t="inlineStr"/>
      <c r="C11" t="inlineStr"/>
    </row>
    <row r="12" customFormat="1" s="15">
      <c r="A12" s="17" t="inlineStr">
        <is>
          <t>COMMERCIAL</t>
        </is>
      </c>
      <c r="B12" s="17" t="inlineStr"/>
      <c r="C12" s="17" t="inlineStr"/>
    </row>
    <row r="13">
      <c r="A13" t="inlineStr">
        <is>
          <t>Occupied SF</t>
        </is>
      </c>
      <c r="B13" s="2">
        <f>SUMIFS('Commercial Rent Roll'!D2:D200,'Commercial Rent Roll'!A2:A200,"Lease",'Commercial Rent Roll'!C2:C200,"&lt;&gt;VACANT")</f>
        <v/>
      </c>
      <c r="C13" t="inlineStr">
        <is>
          <t>Lease rows excluding VACANT</t>
        </is>
      </c>
    </row>
    <row r="14">
      <c r="A14" t="inlineStr">
        <is>
          <t>Total SF</t>
        </is>
      </c>
      <c r="B14" s="2">
        <f>SUMIF('Commercial Rent Roll'!A2:A200,"Lease",'Commercial Rent Roll'!D2:D200)</f>
        <v/>
      </c>
      <c r="C14" t="inlineStr"/>
    </row>
    <row r="15">
      <c r="A15" t="inlineStr">
        <is>
          <t>Occupancy (SF)</t>
        </is>
      </c>
      <c r="B15" s="3">
        <f>B13/B14</f>
        <v/>
      </c>
      <c r="C15" t="inlineStr"/>
    </row>
    <row r="16">
      <c r="A16" t="inlineStr">
        <is>
          <t>In-place annual base rent</t>
        </is>
      </c>
      <c r="B16" s="2">
        <f>SUMIFS('Commercial Rent Roll'!I2:I200,'Commercial Rent Roll'!A2:A200,"Lease",'Commercial Rent Roll'!C2:C200,"&lt;&gt;VACANT")</f>
        <v/>
      </c>
      <c r="C16" t="inlineStr"/>
    </row>
    <row r="17">
      <c r="A17" t="inlineStr">
        <is>
          <t>WALT (years, SF-weighted)</t>
        </is>
      </c>
      <c r="B17" s="18">
        <f>SUMPRODUCT(('Commercial Rent Roll'!A2:A200="Lease")*('Commercial Rent Roll'!C2:C200&lt;&gt;"VACANT")*('Commercial Rent Roll'!D2:D200)*(IFERROR(('Commercial Rent Roll'!F2:F200-$B$2)/365,0)))/B13</f>
        <v/>
      </c>
      <c r="C17" t="inlineStr">
        <is>
          <t>SF × remaining term / occupied SF; from as-of date in B2</t>
        </is>
      </c>
    </row>
    <row r="18">
      <c r="A18" t="inlineStr"/>
      <c r="B18" t="inlineStr"/>
      <c r="C18" t="inlineStr"/>
    </row>
    <row r="19" customFormat="1" s="15">
      <c r="A19" s="17" t="inlineStr">
        <is>
          <t>EXPIRATION SCHEDULE (commercial, % of leased SF)</t>
        </is>
      </c>
      <c r="B19" s="17" t="inlineStr"/>
      <c r="C19" s="17" t="inlineStr"/>
    </row>
    <row r="20">
      <c r="A20" t="inlineStr">
        <is>
          <t>2026</t>
        </is>
      </c>
      <c r="B20" s="3">
        <f>SUMPRODUCT(('Commercial Rent Roll'!A2:A200="Lease")*(YEAR('Commercial Rent Roll'!F2:F200+0)=2026)*('Commercial Rent Roll'!D2:D200))/$B$13</f>
        <v/>
      </c>
      <c r="C20" t="inlineStr"/>
    </row>
    <row r="21">
      <c r="A21" t="inlineStr">
        <is>
          <t>2027</t>
        </is>
      </c>
      <c r="B21" s="3">
        <f>SUMPRODUCT(('Commercial Rent Roll'!A2:A200="Lease")*(YEAR('Commercial Rent Roll'!F2:F200+0)=2027)*('Commercial Rent Roll'!D2:D200))/$B$13</f>
        <v/>
      </c>
      <c r="C21" t="inlineStr"/>
    </row>
    <row r="22">
      <c r="A22" t="inlineStr">
        <is>
          <t>2028</t>
        </is>
      </c>
      <c r="B22" s="3">
        <f>SUMPRODUCT(('Commercial Rent Roll'!A2:A200="Lease")*(YEAR('Commercial Rent Roll'!F2:F200+0)=2028)*('Commercial Rent Roll'!D2:D200))/$B$13</f>
        <v/>
      </c>
      <c r="C22" t="inlineStr"/>
    </row>
    <row r="23">
      <c r="A23" t="inlineStr">
        <is>
          <t>2029</t>
        </is>
      </c>
      <c r="B23" s="3">
        <f>SUMPRODUCT(('Commercial Rent Roll'!A2:A200="Lease")*(YEAR('Commercial Rent Roll'!F2:F200+0)=2029)*('Commercial Rent Roll'!D2:D200))/$B$13</f>
        <v/>
      </c>
      <c r="C23" t="inlineStr"/>
    </row>
    <row r="24">
      <c r="A24" t="inlineStr">
        <is>
          <t>2030</t>
        </is>
      </c>
      <c r="B24" s="3">
        <f>SUMPRODUCT(('Commercial Rent Roll'!A2:A200="Lease")*(YEAR('Commercial Rent Roll'!F2:F200+0)=2030)*('Commercial Rent Roll'!D2:D200))/$B$13</f>
        <v/>
      </c>
      <c r="C24" t="inlineStr"/>
    </row>
    <row r="25">
      <c r="A25" t="inlineStr">
        <is>
          <t>2031</t>
        </is>
      </c>
      <c r="B25" s="3">
        <f>SUMPRODUCT(('Commercial Rent Roll'!A2:A200="Lease")*(YEAR('Commercial Rent Roll'!F2:F200+0)=2031)*('Commercial Rent Roll'!D2:D200))/$B$13</f>
        <v/>
      </c>
      <c r="C25" t="inlineStr"/>
    </row>
    <row r="26">
      <c r="A26" t="inlineStr">
        <is>
          <t>Next 24 months</t>
        </is>
      </c>
      <c r="B26" s="3">
        <f>SUMPRODUCT(('Commercial Rent Roll'!A2:A200="Lease")*('Commercial Rent Roll'!F2:F200&gt;0)*('Commercial Rent Roll'!F2:F200&lt;=$B$2+730)*('Commercial Rent Roll'!D2:D200))/$B$13</f>
        <v/>
      </c>
      <c r="C26" t="inlineStr">
        <is>
          <t>Lender bucket</t>
        </is>
      </c>
    </row>
    <row r="27">
      <c r="A27" t="inlineStr"/>
      <c r="B27" t="inlineStr"/>
      <c r="C27" t="inlineStr"/>
    </row>
    <row r="28" customFormat="1" s="15">
      <c r="A28" s="17" t="inlineStr">
        <is>
          <t>DELINQUENCY</t>
        </is>
      </c>
      <c r="B28" s="17" t="inlineStr"/>
      <c r="C28" s="17" t="inlineStr"/>
    </row>
    <row r="29">
      <c r="A29" t="inlineStr">
        <is>
          <t>MF delinquency (all buckets)</t>
        </is>
      </c>
      <c r="B29" s="2">
        <f>SUM('Multifamily Rent Roll'!P2:S200)</f>
        <v/>
      </c>
      <c r="C29" t="inlineStr"/>
    </row>
    <row r="30">
      <c r="A30" t="inlineStr">
        <is>
          <t>MF delinquency % of scheduled rent</t>
        </is>
      </c>
      <c r="B30" s="3">
        <f>IF(B8=0,0,B29/B8)</f>
        <v/>
      </c>
      <c r="C30" t="inlineStr">
        <is>
          <t>Flag &gt; 2%</t>
        </is>
      </c>
    </row>
    <row r="31">
      <c r="A31" t="inlineStr">
        <is>
          <t>Commercial AR balance</t>
        </is>
      </c>
      <c r="B31" s="2">
        <f>SUM('Commercial Rent Roll'!Q2:Q200)</f>
        <v/>
      </c>
      <c r="C31" t="inlineStr"/>
    </row>
    <row r="33">
      <c r="A33" s="24" t="inlineStr">
        <is>
          <t>morainecre.com</t>
        </is>
      </c>
    </row>
  </sheetData>
  <pageMargins left="0.7" right="0.7" top="0.75" bottom="0.75" header="0.3" footer="0.3"/>
  <pageSetup orientation="portrait" scale="100" fitToHeight="1" fitToWidth="1" horizontalDpi="4294967295" verticalDpi="429496729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4" customWidth="1" min="2" max="2"/>
    <col width="14" customWidth="1" min="3" max="3"/>
    <col width="14" customWidth="1" min="4" max="4"/>
    <col width="70" customWidth="1" min="5" max="5"/>
  </cols>
  <sheetData>
    <row r="1">
      <c r="A1" s="25" t="inlineStr">
        <is>
          <t>Office / Retail / Industrial summary (auto-computed)</t>
        </is>
      </c>
      <c r="B1" s="25" t="inlineStr">
        <is>
          <t>Office</t>
        </is>
      </c>
      <c r="C1" s="25" t="inlineStr">
        <is>
          <t>Retail</t>
        </is>
      </c>
      <c r="D1" s="25" t="inlineStr">
        <is>
          <t>Industrial</t>
        </is>
      </c>
      <c r="E1" s="25" t="inlineStr">
        <is>
          <t>Note</t>
        </is>
      </c>
    </row>
    <row r="2">
      <c r="A2" t="inlineStr">
        <is>
          <t>As-of date</t>
        </is>
      </c>
      <c r="B2" s="1">
        <f>Summary!$B$2</f>
        <v/>
      </c>
      <c r="C2" s="1">
        <f>Summary!$B$2</f>
        <v/>
      </c>
      <c r="D2" s="1">
        <f>Summary!$B$2</f>
        <v/>
      </c>
      <c r="E2" t="inlineStr">
        <is>
          <t>Set on the Summary tab (cell B2)</t>
        </is>
      </c>
    </row>
    <row r="3">
      <c r="A3" t="inlineStr">
        <is>
          <t>Building total SF (enter)</t>
        </is>
      </c>
      <c r="B3" s="26" t="n">
        <v>26700</v>
      </c>
      <c r="C3" s="26" t="n">
        <v>32000</v>
      </c>
      <c r="D3" s="26" t="n">
        <v>240000</v>
      </c>
      <c r="E3" t="inlineStr">
        <is>
          <t>Input: RSF, GLA and building SF. Drives pro-rata share. Sample values: replace.</t>
        </is>
      </c>
    </row>
    <row r="4">
      <c r="A4" t="inlineStr">
        <is>
          <t>Total SF on rent roll</t>
        </is>
      </c>
      <c r="B4" s="2">
        <f>SUM('Office Rent Roll'!E$2:E$200)</f>
        <v/>
      </c>
      <c r="C4" s="2">
        <f>SUM('Retail Rent Roll'!E$2:E$200)</f>
        <v/>
      </c>
      <c r="D4" s="2">
        <f>SUM('Industrial Rent Roll'!D$2:D$200)</f>
        <v/>
      </c>
      <c r="E4" t="inlineStr">
        <is>
          <t>Sum of the SF column</t>
        </is>
      </c>
    </row>
    <row r="5">
      <c r="A5" t="inlineStr">
        <is>
          <t>Occupied SF</t>
        </is>
      </c>
      <c r="B5" s="2">
        <f>SUMIFS('Office Rent Roll'!E$2:E$200,'Office Rent Roll'!D$2:D$200,"Occupied")</f>
        <v/>
      </c>
      <c r="C5" s="2">
        <f>SUMIFS('Retail Rent Roll'!E$2:E$200,'Retail Rent Roll'!D$2:D$200,"Occupied")</f>
        <v/>
      </c>
      <c r="D5" s="2">
        <f>SUMIFS('Industrial Rent Roll'!D$2:D$200,'Industrial Rent Roll'!C$2:C$200,"Occupied")</f>
        <v/>
      </c>
      <c r="E5" t="inlineStr">
        <is>
          <t>Status = Occupied</t>
        </is>
      </c>
    </row>
    <row r="6">
      <c r="A6" t="inlineStr">
        <is>
          <t>Vacant SF</t>
        </is>
      </c>
      <c r="B6" s="2">
        <f>SUMIFS('Office Rent Roll'!E$2:E$200,'Office Rent Roll'!D$2:D$200,"Vacant")</f>
        <v/>
      </c>
      <c r="C6" s="2">
        <f>SUMIFS('Retail Rent Roll'!E$2:E$200,'Retail Rent Roll'!D$2:D$200,"Vacant")</f>
        <v/>
      </c>
      <c r="D6" s="2">
        <f>SUMIFS('Industrial Rent Roll'!D$2:D$200,'Industrial Rent Roll'!C$2:C$200,"Vacant")</f>
        <v/>
      </c>
      <c r="E6" t="inlineStr">
        <is>
          <t>Status = Vacant</t>
        </is>
      </c>
    </row>
    <row r="7">
      <c r="A7" t="inlineStr">
        <is>
          <t>Occupancy (SF)</t>
        </is>
      </c>
      <c r="B7" s="3">
        <f>IF(B4=0,0,B5/B4)</f>
        <v/>
      </c>
      <c r="C7" s="3">
        <f>IF(C4=0,0,C5/C4)</f>
        <v/>
      </c>
      <c r="D7" s="3">
        <f>IF(D4=0,0,D5/D4)</f>
        <v/>
      </c>
      <c r="E7" t="inlineStr">
        <is>
          <t>Occupied / total on roll</t>
        </is>
      </c>
    </row>
    <row r="8">
      <c r="A8" t="inlineStr">
        <is>
          <t>Occupied leases</t>
        </is>
      </c>
      <c r="B8" s="21">
        <f>COUNTIFS('Office Rent Roll'!D$2:D$200,"Occupied")</f>
        <v/>
      </c>
      <c r="C8" s="21">
        <f>COUNTIFS('Retail Rent Roll'!D$2:D$200,"Occupied")</f>
        <v/>
      </c>
      <c r="D8" s="21">
        <f>COUNTIFS('Industrial Rent Roll'!C$2:C$200,"Occupied")</f>
        <v/>
      </c>
      <c r="E8" t="inlineStr">
        <is>
          <t>Count</t>
        </is>
      </c>
    </row>
    <row r="9">
      <c r="A9" t="inlineStr">
        <is>
          <t>In-place annual base rent</t>
        </is>
      </c>
      <c r="B9" s="2">
        <f>SUMIFS('Office Rent Roll'!L$2:L$200,'Office Rent Roll'!D$2:D$200,"Occupied")</f>
        <v/>
      </c>
      <c r="C9" s="2">
        <f>SUMIFS('Retail Rent Roll'!J$2:J$200,'Retail Rent Roll'!D$2:D$200,"Occupied")</f>
        <v/>
      </c>
      <c r="D9" s="2">
        <f>SUMIFS('Industrial Rent Roll'!N$2:N$200,'Industrial Rent Roll'!C$2:C$200,"Occupied")</f>
        <v/>
      </c>
      <c r="E9" t="inlineStr">
        <is>
          <t>Occupied rows</t>
        </is>
      </c>
    </row>
    <row r="10">
      <c r="A10" t="inlineStr">
        <is>
          <t>Average base rent ($/occupied SF)</t>
        </is>
      </c>
      <c r="B10" s="8">
        <f>IF(B5=0,0,B9/B5)</f>
        <v/>
      </c>
      <c r="C10" s="8">
        <f>IF(C5=0,0,C9/C5)</f>
        <v/>
      </c>
      <c r="D10" s="8">
        <f>IF(D5=0,0,D9/D5)</f>
        <v/>
      </c>
      <c r="E10" t="inlineStr"/>
    </row>
    <row r="11">
      <c r="A11" t="inlineStr">
        <is>
          <t>WALT (years, SF-weighted)</t>
        </is>
      </c>
      <c r="B11" s="18">
        <f>IF(B5=0,0,SUMPRODUCT(('Office Rent Roll'!D$2:D$200="Occupied")*('Office Rent Roll'!E$2:E$200)*(('Office Rent Roll'!I$2:I$200-Summary!$B$2)&gt;0)*('Office Rent Roll'!I$2:I$200-Summary!$B$2))/365/B5)</f>
        <v/>
      </c>
      <c r="C11" s="18">
        <f>IF(C5=0,0,SUMPRODUCT(('Retail Rent Roll'!D$2:D$200="Occupied")*('Retail Rent Roll'!E$2:E$200)*(('Retail Rent Roll'!G$2:G$200-Summary!$B$2)&gt;0)*('Retail Rent Roll'!G$2:G$200-Summary!$B$2))/365/C5)</f>
        <v/>
      </c>
      <c r="D11" s="18">
        <f>IF(D5=0,0,SUMPRODUCT(('Industrial Rent Roll'!C$2:C$200="Occupied")*('Industrial Rent Roll'!D$2:D$200)*(('Industrial Rent Roll'!K$2:K$200-Summary!$B$2)&gt;0)*('Industrial Rent Roll'!K$2:K$200-Summary!$B$2))/365/D5)</f>
        <v/>
      </c>
      <c r="E11" t="inlineStr">
        <is>
          <t>SF x remaining term / occupied SF</t>
        </is>
      </c>
    </row>
    <row r="12">
      <c r="A12" t="inlineStr">
        <is>
          <t>WALT (years, rent-weighted)</t>
        </is>
      </c>
      <c r="B12" s="18">
        <f>IF(B9=0,0,SUMPRODUCT(('Office Rent Roll'!D$2:D$200="Occupied")*('Office Rent Roll'!L$2:L$200)*(('Office Rent Roll'!I$2:I$200-Summary!$B$2)&gt;0)*('Office Rent Roll'!I$2:I$200-Summary!$B$2))/365/B9)</f>
        <v/>
      </c>
      <c r="C12" s="18">
        <f>IF(C9=0,0,SUMPRODUCT(('Retail Rent Roll'!D$2:D$200="Occupied")*('Retail Rent Roll'!J$2:J$200)*(('Retail Rent Roll'!G$2:G$200-Summary!$B$2)&gt;0)*('Retail Rent Roll'!G$2:G$200-Summary!$B$2))/365/C9)</f>
        <v/>
      </c>
      <c r="D12" s="18">
        <f>IF(D9=0,0,SUMPRODUCT(('Industrial Rent Roll'!C$2:C$200="Occupied")*('Industrial Rent Roll'!N$2:N$200)*(('Industrial Rent Roll'!K$2:K$200-Summary!$B$2)&gt;0)*('Industrial Rent Roll'!K$2:K$200-Summary!$B$2))/365/D9)</f>
        <v/>
      </c>
      <c r="E12" t="inlineStr">
        <is>
          <t>Base rent x remaining term / in-place rent</t>
        </is>
      </c>
    </row>
    <row r="13">
      <c r="A13" t="inlineStr">
        <is>
          <t>Largest tenant % of occupied SF</t>
        </is>
      </c>
      <c r="B13" s="3">
        <f>IF(B5=0,0,SUMPRODUCT(MAX(('Office Rent Roll'!D$2:D$200="Occupied")*('Office Rent Roll'!E$2:E$200)))/B5)</f>
        <v/>
      </c>
      <c r="C13" s="3">
        <f>IF(C5=0,0,SUMPRODUCT(MAX(('Retail Rent Roll'!D$2:D$200="Occupied")*('Retail Rent Roll'!E$2:E$200)))/C5)</f>
        <v/>
      </c>
      <c r="D13" s="3">
        <f>IF(D5=0,0,SUMPRODUCT(MAX(('Industrial Rent Roll'!C$2:C$200="Occupied")*('Industrial Rent Roll'!D$2:D$200)))/D5)</f>
        <v/>
      </c>
      <c r="E13" t="inlineStr">
        <is>
          <t>Concentration</t>
        </is>
      </c>
    </row>
    <row r="14">
      <c r="A14" t="inlineStr">
        <is>
          <t>Annual recoveries on roll ($)</t>
        </is>
      </c>
      <c r="B14" s="2" t="inlineStr">
        <is>
          <t>n/a</t>
        </is>
      </c>
      <c r="C14" s="2">
        <f>SUM('Retail Rent Roll'!R$2:R$200)</f>
        <v/>
      </c>
      <c r="D14" s="2">
        <f>SUM('Industrial Rent Roll'!V$2:V$200)</f>
        <v/>
      </c>
      <c r="E14" t="inlineStr">
        <is>
          <t>Retail and industrial only (CAM + tax + insurance inputs)</t>
        </is>
      </c>
    </row>
    <row r="15">
      <c r="A15" t="inlineStr">
        <is>
          <t>Rent roll SF vs. building SF</t>
        </is>
      </c>
      <c r="B15" s="3">
        <f>IF(B3=0,0,B4/B3)</f>
        <v/>
      </c>
      <c r="C15" s="3">
        <f>IF(C3=0,0,C4/C3)</f>
        <v/>
      </c>
      <c r="D15" s="3">
        <f>IF(D3=0,0,D4/D3)</f>
        <v/>
      </c>
      <c r="E15" t="inlineStr">
        <is>
          <t>Should be near 100% when the roll is complete</t>
        </is>
      </c>
    </row>
    <row r="17">
      <c r="A17" s="15" t="inlineStr">
        <is>
          <t>EXPIRATION SCHEDULE: % of occupied SF</t>
        </is>
      </c>
      <c r="B17" s="15" t="inlineStr">
        <is>
          <t>Office</t>
        </is>
      </c>
      <c r="C17" s="15" t="inlineStr">
        <is>
          <t>Retail</t>
        </is>
      </c>
      <c r="D17" s="15" t="inlineStr">
        <is>
          <t>Industrial</t>
        </is>
      </c>
    </row>
    <row r="18">
      <c r="A18" s="27">
        <f>YEAR(Summary!$B$2)+0</f>
        <v/>
      </c>
      <c r="B18" s="3">
        <f>IF(B5=0,0,SUMPRODUCT(('Office Rent Roll'!D$2:D$200="Occupied")*(YEAR('Office Rent Roll'!I$2:I$200)=$A18)*('Office Rent Roll'!E$2:E$200))/B5)</f>
        <v/>
      </c>
      <c r="C18" s="3">
        <f>IF(C5=0,0,SUMPRODUCT(('Retail Rent Roll'!D$2:D$200="Occupied")*(YEAR('Retail Rent Roll'!G$2:G$200)=$A18)*('Retail Rent Roll'!E$2:E$200))/C5)</f>
        <v/>
      </c>
      <c r="D18" s="3">
        <f>IF(D5=0,0,SUMPRODUCT(('Industrial Rent Roll'!C$2:C$200="Occupied")*(YEAR('Industrial Rent Roll'!K$2:K$200)=$A18)*('Industrial Rent Roll'!D$2:D$200))/D5)</f>
        <v/>
      </c>
    </row>
    <row r="19">
      <c r="A19" s="27">
        <f>YEAR(Summary!$B$2)+1</f>
        <v/>
      </c>
      <c r="B19" s="3">
        <f>IF(B5=0,0,SUMPRODUCT(('Office Rent Roll'!D$2:D$200="Occupied")*(YEAR('Office Rent Roll'!I$2:I$200)=$A19)*('Office Rent Roll'!E$2:E$200))/B5)</f>
        <v/>
      </c>
      <c r="C19" s="3">
        <f>IF(C5=0,0,SUMPRODUCT(('Retail Rent Roll'!D$2:D$200="Occupied")*(YEAR('Retail Rent Roll'!G$2:G$200)=$A19)*('Retail Rent Roll'!E$2:E$200))/C5)</f>
        <v/>
      </c>
      <c r="D19" s="3">
        <f>IF(D5=0,0,SUMPRODUCT(('Industrial Rent Roll'!C$2:C$200="Occupied")*(YEAR('Industrial Rent Roll'!K$2:K$200)=$A19)*('Industrial Rent Roll'!D$2:D$200))/D5)</f>
        <v/>
      </c>
    </row>
    <row r="20">
      <c r="A20" s="27">
        <f>YEAR(Summary!$B$2)+2</f>
        <v/>
      </c>
      <c r="B20" s="3">
        <f>IF(B5=0,0,SUMPRODUCT(('Office Rent Roll'!D$2:D$200="Occupied")*(YEAR('Office Rent Roll'!I$2:I$200)=$A20)*('Office Rent Roll'!E$2:E$200))/B5)</f>
        <v/>
      </c>
      <c r="C20" s="3">
        <f>IF(C5=0,0,SUMPRODUCT(('Retail Rent Roll'!D$2:D$200="Occupied")*(YEAR('Retail Rent Roll'!G$2:G$200)=$A20)*('Retail Rent Roll'!E$2:E$200))/C5)</f>
        <v/>
      </c>
      <c r="D20" s="3">
        <f>IF(D5=0,0,SUMPRODUCT(('Industrial Rent Roll'!C$2:C$200="Occupied")*(YEAR('Industrial Rent Roll'!K$2:K$200)=$A20)*('Industrial Rent Roll'!D$2:D$200))/D5)</f>
        <v/>
      </c>
    </row>
    <row r="21">
      <c r="A21" s="27">
        <f>YEAR(Summary!$B$2)+3</f>
        <v/>
      </c>
      <c r="B21" s="3">
        <f>IF(B5=0,0,SUMPRODUCT(('Office Rent Roll'!D$2:D$200="Occupied")*(YEAR('Office Rent Roll'!I$2:I$200)=$A21)*('Office Rent Roll'!E$2:E$200))/B5)</f>
        <v/>
      </c>
      <c r="C21" s="3">
        <f>IF(C5=0,0,SUMPRODUCT(('Retail Rent Roll'!D$2:D$200="Occupied")*(YEAR('Retail Rent Roll'!G$2:G$200)=$A21)*('Retail Rent Roll'!E$2:E$200))/C5)</f>
        <v/>
      </c>
      <c r="D21" s="3">
        <f>IF(D5=0,0,SUMPRODUCT(('Industrial Rent Roll'!C$2:C$200="Occupied")*(YEAR('Industrial Rent Roll'!K$2:K$200)=$A21)*('Industrial Rent Roll'!D$2:D$200))/D5)</f>
        <v/>
      </c>
    </row>
    <row r="22">
      <c r="A22" s="27">
        <f>YEAR(Summary!$B$2)+4</f>
        <v/>
      </c>
      <c r="B22" s="3">
        <f>IF(B5=0,0,SUMPRODUCT(('Office Rent Roll'!D$2:D$200="Occupied")*(YEAR('Office Rent Roll'!I$2:I$200)=$A22)*('Office Rent Roll'!E$2:E$200))/B5)</f>
        <v/>
      </c>
      <c r="C22" s="3">
        <f>IF(C5=0,0,SUMPRODUCT(('Retail Rent Roll'!D$2:D$200="Occupied")*(YEAR('Retail Rent Roll'!G$2:G$200)=$A22)*('Retail Rent Roll'!E$2:E$200))/C5)</f>
        <v/>
      </c>
      <c r="D22" s="3">
        <f>IF(D5=0,0,SUMPRODUCT(('Industrial Rent Roll'!C$2:C$200="Occupied")*(YEAR('Industrial Rent Roll'!K$2:K$200)=$A22)*('Industrial Rent Roll'!D$2:D$200))/D5)</f>
        <v/>
      </c>
    </row>
    <row r="23">
      <c r="A23" s="27">
        <f>YEAR(Summary!$B$2)+5</f>
        <v/>
      </c>
      <c r="B23" s="3">
        <f>IF(B5=0,0,SUMPRODUCT(('Office Rent Roll'!D$2:D$200="Occupied")*(YEAR('Office Rent Roll'!I$2:I$200)=$A23)*('Office Rent Roll'!E$2:E$200))/B5)</f>
        <v/>
      </c>
      <c r="C23" s="3">
        <f>IF(C5=0,0,SUMPRODUCT(('Retail Rent Roll'!D$2:D$200="Occupied")*(YEAR('Retail Rent Roll'!G$2:G$200)=$A23)*('Retail Rent Roll'!E$2:E$200))/C5)</f>
        <v/>
      </c>
      <c r="D23" s="3">
        <f>IF(D5=0,0,SUMPRODUCT(('Industrial Rent Roll'!C$2:C$200="Occupied")*(YEAR('Industrial Rent Roll'!K$2:K$200)=$A23)*('Industrial Rent Roll'!D$2:D$200))/D5)</f>
        <v/>
      </c>
    </row>
    <row r="24">
      <c r="A24" t="inlineStr">
        <is>
          <t>Next 24 months (lender bucket)</t>
        </is>
      </c>
      <c r="B24" s="3">
        <f>IF(B5=0,0,SUMPRODUCT(('Office Rent Roll'!D$2:D$200="Occupied")*('Office Rent Roll'!I$2:I$200&gt;0)*('Office Rent Roll'!I$2:I$200&lt;=Summary!$B$2+730)*('Office Rent Roll'!E$2:E$200))/B5)</f>
        <v/>
      </c>
      <c r="C24" s="3">
        <f>IF(C5=0,0,SUMPRODUCT(('Retail Rent Roll'!D$2:D$200="Occupied")*('Retail Rent Roll'!G$2:G$200&gt;0)*('Retail Rent Roll'!G$2:G$200&lt;=Summary!$B$2+730)*('Retail Rent Roll'!E$2:E$200))/C5)</f>
        <v/>
      </c>
      <c r="D24" s="3">
        <f>IF(D5=0,0,SUMPRODUCT(('Industrial Rent Roll'!C$2:C$200="Occupied")*('Industrial Rent Roll'!K$2:K$200&gt;0)*('Industrial Rent Roll'!K$2:K$200&lt;=Summary!$B$2+730)*('Industrial Rent Roll'!D$2:D$200))/D5)</f>
        <v/>
      </c>
    </row>
    <row r="25">
      <c r="A25" t="inlineStr">
        <is>
          <t>Month-to-month / expired (past as-of date)</t>
        </is>
      </c>
      <c r="B25" s="3">
        <f>IF(B5=0,0,SUMPRODUCT(('Office Rent Roll'!D$2:D$200="Occupied")*('Office Rent Roll'!I$2:I$200&gt;0)*('Office Rent Roll'!I$2:I$200&lt;Summary!$B$2)*('Office Rent Roll'!E$2:E$200))/B5)</f>
        <v/>
      </c>
      <c r="C25" s="3">
        <f>IF(C5=0,0,SUMPRODUCT(('Retail Rent Roll'!D$2:D$200="Occupied")*('Retail Rent Roll'!G$2:G$200&gt;0)*('Retail Rent Roll'!G$2:G$200&lt;Summary!$B$2)*('Retail Rent Roll'!E$2:E$200))/C5)</f>
        <v/>
      </c>
      <c r="D25" s="3">
        <f>IF(D5=0,0,SUMPRODUCT(('Industrial Rent Roll'!C$2:C$200="Occupied")*('Industrial Rent Roll'!K$2:K$200&gt;0)*('Industrial Rent Roll'!K$2:K$200&lt;Summary!$B$2)*('Industrial Rent Roll'!D$2:D$200))/D5)</f>
        <v/>
      </c>
      <c r="E25" t="inlineStr">
        <is>
          <t>Past the as-of date; verify holdover terms</t>
        </is>
      </c>
    </row>
    <row r="27">
      <c r="A27" s="15" t="inlineStr">
        <is>
          <t>EXPIRING BASE RENT ($ per year)</t>
        </is>
      </c>
    </row>
    <row r="28">
      <c r="A28" s="27">
        <f>A18</f>
        <v/>
      </c>
      <c r="B28" s="2">
        <f>SUMPRODUCT(('Office Rent Roll'!D$2:D$200="Occupied")*(YEAR('Office Rent Roll'!I$2:I$200)=$A28)*('Office Rent Roll'!L$2:L$200))</f>
        <v/>
      </c>
      <c r="C28" s="2">
        <f>SUMPRODUCT(('Retail Rent Roll'!D$2:D$200="Occupied")*(YEAR('Retail Rent Roll'!G$2:G$200)=$A28)*('Retail Rent Roll'!J$2:J$200))</f>
        <v/>
      </c>
      <c r="D28" s="2">
        <f>SUMPRODUCT(('Industrial Rent Roll'!C$2:C$200="Occupied")*(YEAR('Industrial Rent Roll'!K$2:K$200)=$A28)*('Industrial Rent Roll'!N$2:N$200))</f>
        <v/>
      </c>
    </row>
    <row r="29">
      <c r="A29" s="27">
        <f>A19</f>
        <v/>
      </c>
      <c r="B29" s="2">
        <f>SUMPRODUCT(('Office Rent Roll'!D$2:D$200="Occupied")*(YEAR('Office Rent Roll'!I$2:I$200)=$A29)*('Office Rent Roll'!L$2:L$200))</f>
        <v/>
      </c>
      <c r="C29" s="2">
        <f>SUMPRODUCT(('Retail Rent Roll'!D$2:D$200="Occupied")*(YEAR('Retail Rent Roll'!G$2:G$200)=$A29)*('Retail Rent Roll'!J$2:J$200))</f>
        <v/>
      </c>
      <c r="D29" s="2">
        <f>SUMPRODUCT(('Industrial Rent Roll'!C$2:C$200="Occupied")*(YEAR('Industrial Rent Roll'!K$2:K$200)=$A29)*('Industrial Rent Roll'!N$2:N$200))</f>
        <v/>
      </c>
    </row>
    <row r="30">
      <c r="A30" s="27">
        <f>A20</f>
        <v/>
      </c>
      <c r="B30" s="2">
        <f>SUMPRODUCT(('Office Rent Roll'!D$2:D$200="Occupied")*(YEAR('Office Rent Roll'!I$2:I$200)=$A30)*('Office Rent Roll'!L$2:L$200))</f>
        <v/>
      </c>
      <c r="C30" s="2">
        <f>SUMPRODUCT(('Retail Rent Roll'!D$2:D$200="Occupied")*(YEAR('Retail Rent Roll'!G$2:G$200)=$A30)*('Retail Rent Roll'!J$2:J$200))</f>
        <v/>
      </c>
      <c r="D30" s="2">
        <f>SUMPRODUCT(('Industrial Rent Roll'!C$2:C$200="Occupied")*(YEAR('Industrial Rent Roll'!K$2:K$200)=$A30)*('Industrial Rent Roll'!N$2:N$200))</f>
        <v/>
      </c>
    </row>
    <row r="31">
      <c r="A31" s="27">
        <f>A21</f>
        <v/>
      </c>
      <c r="B31" s="2">
        <f>SUMPRODUCT(('Office Rent Roll'!D$2:D$200="Occupied")*(YEAR('Office Rent Roll'!I$2:I$200)=$A31)*('Office Rent Roll'!L$2:L$200))</f>
        <v/>
      </c>
      <c r="C31" s="2">
        <f>SUMPRODUCT(('Retail Rent Roll'!D$2:D$200="Occupied")*(YEAR('Retail Rent Roll'!G$2:G$200)=$A31)*('Retail Rent Roll'!J$2:J$200))</f>
        <v/>
      </c>
      <c r="D31" s="2">
        <f>SUMPRODUCT(('Industrial Rent Roll'!C$2:C$200="Occupied")*(YEAR('Industrial Rent Roll'!K$2:K$200)=$A31)*('Industrial Rent Roll'!N$2:N$200))</f>
        <v/>
      </c>
    </row>
    <row r="32">
      <c r="A32" s="27">
        <f>A22</f>
        <v/>
      </c>
      <c r="B32" s="2">
        <f>SUMPRODUCT(('Office Rent Roll'!D$2:D$200="Occupied")*(YEAR('Office Rent Roll'!I$2:I$200)=$A32)*('Office Rent Roll'!L$2:L$200))</f>
        <v/>
      </c>
      <c r="C32" s="2">
        <f>SUMPRODUCT(('Retail Rent Roll'!D$2:D$200="Occupied")*(YEAR('Retail Rent Roll'!G$2:G$200)=$A32)*('Retail Rent Roll'!J$2:J$200))</f>
        <v/>
      </c>
      <c r="D32" s="2">
        <f>SUMPRODUCT(('Industrial Rent Roll'!C$2:C$200="Occupied")*(YEAR('Industrial Rent Roll'!K$2:K$200)=$A32)*('Industrial Rent Roll'!N$2:N$200))</f>
        <v/>
      </c>
    </row>
    <row r="33">
      <c r="A33" s="27">
        <f>A23</f>
        <v/>
      </c>
      <c r="B33" s="2">
        <f>SUMPRODUCT(('Office Rent Roll'!D$2:D$200="Occupied")*(YEAR('Office Rent Roll'!I$2:I$200)=$A33)*('Office Rent Roll'!L$2:L$200))</f>
        <v/>
      </c>
      <c r="C33" s="2">
        <f>SUMPRODUCT(('Retail Rent Roll'!D$2:D$200="Occupied")*(YEAR('Retail Rent Roll'!G$2:G$200)=$A33)*('Retail Rent Roll'!J$2:J$200))</f>
        <v/>
      </c>
      <c r="D33" s="2">
        <f>SUMPRODUCT(('Industrial Rent Roll'!C$2:C$200="Occupied")*(YEAR('Industrial Rent Roll'!K$2:K$200)=$A33)*('Industrial Rent Roll'!N$2:N$200))</f>
        <v/>
      </c>
    </row>
    <row r="35">
      <c r="A35" s="24" t="inlineStr">
        <is>
          <t>morainecre.com  |  Reads the Office, Retail and Industrial tabs live. Multifamily and the generic Commercial tab are summarized on the Summary tab.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 outlineLevelRow="0"/>
  <cols>
    <col width="44" customWidth="1" min="1" max="1"/>
    <col width="14" customWidth="1" min="2" max="2"/>
    <col width="60" customWidth="1" min="3" max="3"/>
  </cols>
  <sheetData>
    <row r="1" customFormat="1" s="15">
      <c r="A1" s="19" t="inlineStr">
        <is>
          <t>Automated red-flag checks</t>
        </is>
      </c>
      <c r="B1" s="19" t="inlineStr">
        <is>
          <t>Result</t>
        </is>
      </c>
      <c r="C1" s="19" t="inlineStr">
        <is>
          <t>What to do</t>
        </is>
      </c>
    </row>
    <row r="2">
      <c r="A2" t="inlineStr">
        <is>
          <t>MF units with loss-to-lease &gt; 8%</t>
        </is>
      </c>
      <c r="B2">
        <f>COUNTIF('Multifamily Rent Roll'!L2:L200,"&gt;0.08")</f>
        <v/>
      </c>
      <c r="C2" t="inlineStr">
        <is>
          <t>Re-check market rent or push renewals</t>
        </is>
      </c>
    </row>
    <row r="3">
      <c r="A3" t="inlineStr">
        <is>
          <t>MF concessions &gt; 1 month of rent</t>
        </is>
      </c>
      <c r="B3">
        <f>SUMPRODUCT(('Multifamily Rent Roll'!J2:J200&gt;'Multifamily Rent Roll'!I2:I200)*1)</f>
        <v/>
      </c>
      <c r="C3" t="inlineStr">
        <is>
          <t>Effective rent is overstated on the roll</t>
        </is>
      </c>
    </row>
    <row r="4">
      <c r="A4" t="inlineStr">
        <is>
          <t>Rows with no signed lease on file</t>
        </is>
      </c>
      <c r="B4">
        <f>COUNTIF('Multifamily Rent Roll'!T2:T200,"N")+COUNTIF('Commercial Rent Roll'!S2:S200,"N")</f>
        <v/>
      </c>
      <c r="C4" t="inlineStr">
        <is>
          <t>Get the executed document before close</t>
        </is>
      </c>
    </row>
    <row r="5">
      <c r="A5" t="inlineStr">
        <is>
          <t>Commercial tenants &gt; 30 days delinquent</t>
        </is>
      </c>
      <c r="B5">
        <f>COUNTIF('Commercial Rent Roll'!R2:R200,"&gt;30")</f>
        <v/>
      </c>
      <c r="C5" t="inlineStr">
        <is>
          <t>Tie to estoppel and AR aging</t>
        </is>
      </c>
    </row>
    <row r="6">
      <c r="A6" t="inlineStr">
        <is>
          <t>Leases already expired (MF)</t>
        </is>
      </c>
      <c r="B6">
        <f>SUMPRODUCT(('Multifamily Rent Roll'!G2:G200&gt;0)*('Multifamily Rent Roll'!G2:G200&lt;Summary!$B$2)*1)</f>
        <v/>
      </c>
      <c r="C6" t="inlineStr">
        <is>
          <t>Month-to-month — verify holdover terms</t>
        </is>
      </c>
    </row>
    <row r="7">
      <c r="A7" t="inlineStr">
        <is>
          <t>MF delinquency &gt; 2% of scheduled rent</t>
        </is>
      </c>
      <c r="B7">
        <f>IF(Summary!B30&gt;0.02,"YES","No")</f>
        <v/>
      </c>
      <c r="C7" t="inlineStr">
        <is>
          <t>Institutional threshold breached</t>
        </is>
      </c>
    </row>
    <row r="9">
      <c r="A9" t="inlineStr">
        <is>
          <t>Any non-zero count above deserves a note in your diligence memo. This tab reads the two rent roll tabs live — no manual updates needed.</t>
        </is>
      </c>
    </row>
    <row r="11">
      <c r="A11" s="15" t="inlineStr">
        <is>
          <t>Office / retail / industrial tabs</t>
        </is>
      </c>
    </row>
    <row r="12">
      <c r="A12" t="inlineStr">
        <is>
          <t>Rows with no signed lease on file (office/retail/industrial)</t>
        </is>
      </c>
      <c r="B12">
        <f>COUNTIF('Office Rent Roll'!AE2:AE200,"N")+COUNTIF('Retail Rent Roll'!AK2:AK200,"N")+COUNTIF('Industrial Rent Roll'!AF2:AF200,"N")</f>
        <v/>
      </c>
      <c r="C12" t="inlineStr">
        <is>
          <t>Get the executed document before close</t>
        </is>
      </c>
    </row>
    <row r="13">
      <c r="A13" t="inlineStr">
        <is>
          <t>Tenants &gt; 30 days delinquent (office/retail/industrial)</t>
        </is>
      </c>
      <c r="B13">
        <f>COUNTIF('Office Rent Roll'!AD2:AD200,"&gt;30")+COUNTIF('Retail Rent Roll'!AJ2:AJ200,"&gt;30")+COUNTIF('Industrial Rent Roll'!AE2:AE200,"&gt;30")</f>
        <v/>
      </c>
      <c r="C13" t="inlineStr">
        <is>
          <t>Tie to estoppel and AR aging</t>
        </is>
      </c>
    </row>
    <row r="14">
      <c r="A14" t="inlineStr">
        <is>
          <t>Occupied leases past expiration (office/retail/industrial)</t>
        </is>
      </c>
      <c r="B14">
        <f>SUMPRODUCT(('Office Rent Roll'!D2:D200="Occupied")*('Office Rent Roll'!I2:I200&gt;0)*('Office Rent Roll'!I2:I200&lt;Summary!$B$2)*1)+SUMPRODUCT(('Retail Rent Roll'!D2:D200="Occupied")*('Retail Rent Roll'!G2:G200&gt;0)*('Retail Rent Roll'!G2:G200&lt;Summary!$B$2)*1)+SUMPRODUCT(('Industrial Rent Roll'!C2:C200="Occupied")*('Industrial Rent Roll'!K2:K200&gt;0)*('Industrial Rent Roll'!K2:K200&lt;Summary!$B$2)*1)</f>
        <v/>
      </c>
      <c r="C14" t="inlineStr">
        <is>
          <t>Holdover or month-to-month; verify terms</t>
        </is>
      </c>
    </row>
    <row r="15">
      <c r="A15" t="inlineStr">
        <is>
          <t>Occupied leases expiring in the next 24 months (office/retail/industrial)</t>
        </is>
      </c>
      <c r="B15">
        <f>SUMPRODUCT(('Office Rent Roll'!D2:D200="Occupied")*('Office Rent Roll'!I2:I200&gt;Summary!$B$2)*('Office Rent Roll'!I2:I200&lt;=Summary!$B$2+730)*1)+SUMPRODUCT(('Retail Rent Roll'!D2:D200="Occupied")*('Retail Rent Roll'!G2:G200&gt;Summary!$B$2)*('Retail Rent Roll'!G2:G200&lt;=Summary!$B$2+730)*1)+SUMPRODUCT(('Industrial Rent Roll'!C2:C200="Occupied")*('Industrial Rent Roll'!K2:K200&gt;Summary!$B$2)*('Industrial Rent Roll'!K2:K200&lt;=Summary!$B$2+730)*1)</f>
        <v/>
      </c>
      <c r="C15" t="inlineStr">
        <is>
          <t>Rollover exposure; see CRE Summary</t>
        </is>
      </c>
    </row>
    <row r="16">
      <c r="A16" t="inlineStr">
        <is>
          <t>Retail tenants with occupancy cost ratio above 15%</t>
        </is>
      </c>
      <c r="B16">
        <f>COUNTIF('Retail Rent Roll'!Y2:Y200,"&gt;0.15")</f>
        <v/>
      </c>
      <c r="C16" t="inlineStr">
        <is>
          <t>Sales-sensitive rent; check kick-outs and renewal risk. 15% is a screening threshold, not a standard.</t>
        </is>
      </c>
    </row>
    <row r="18">
      <c r="A18" s="24" t="inlineStr">
        <is>
          <t>morainecre.com</t>
        </is>
      </c>
    </row>
  </sheetData>
  <pageMargins left="0.7" right="0.7" top="0.75" bottom="0.75" header="0.3" footer="0.3"/>
  <pageSetup orientation="portrait" scale="100" fitToHeight="1" fitToWidth="1" horizontalDpi="4294967295" verticalDpi="429496729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Moraine</dc:creator>
  <dcterms:created xmlns:dcterms="http://purl.org/dc/terms/" xmlns:xsi="http://www.w3.org/2001/XMLSchema-instance" xsi:type="dcterms:W3CDTF">2026-08-23T12:12:49Z</dcterms:created>
  <dcterms:modified xmlns:dcterms="http://purl.org/dc/terms/" xmlns:xsi="http://www.w3.org/2001/XMLSchema-instance" xsi:type="dcterms:W3CDTF">2026-10-27T12:24:15Z</dcterms:modified>
  <cp:lastModifiedBy>Unknown</cp:lastModifiedBy>
</cp:coreProperties>
</file>